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68" yWindow="-120" windowWidth="10896" windowHeight="9060" tabRatio="433" firstSheet="2" activeTab="2"/>
  </bookViews>
  <sheets>
    <sheet name="Прил.9 Ведомств2023ноябрь" sheetId="8" r:id="rId1"/>
    <sheet name="Прил.9 Ведомств2022) апрель" sheetId="7" r:id="rId2"/>
    <sheet name="Приложение 9 январь 2025" sheetId="9" r:id="rId3"/>
  </sheets>
  <definedNames>
    <definedName name="__xlnm._FilterDatabase" localSheetId="1">'Прил.9 Ведомств2022) апрель'!$A$13:$F$303</definedName>
    <definedName name="__xlnm._FilterDatabase" localSheetId="0">'Прил.9 Ведомств2023ноябрь'!$A$13:$F$312</definedName>
    <definedName name="__xlnm._FilterDatabase_1" localSheetId="1">'Прил.9 Ведомств2022) апрель'!$A$13:$F$303</definedName>
    <definedName name="__xlnm._FilterDatabase_1" localSheetId="0">'Прил.9 Ведомств2023ноябрь'!$A$13:$F$312</definedName>
    <definedName name="__xlnm._FilterDatabase_1">#REF!</definedName>
    <definedName name="__xlnm._FilterDatabase_1_1" localSheetId="1">#REF!</definedName>
    <definedName name="__xlnm._FilterDatabase_1_1" localSheetId="0">#REF!</definedName>
    <definedName name="__xlnm._FilterDatabase_1_1">#REF!</definedName>
    <definedName name="__xlnm.Print_Area" localSheetId="1">'Прил.9 Ведомств2022) апрель'!$A$1:$F$303</definedName>
    <definedName name="__xlnm.Print_Area" localSheetId="0">'Прил.9 Ведомств2023ноябрь'!$A$1:$F$312</definedName>
    <definedName name="__xlnm.Print_Titles" localSheetId="1">'Прил.9 Ведомств2022) апрель'!$10:$13</definedName>
    <definedName name="__xlnm.Print_Titles" localSheetId="0">'Прил.9 Ведомств2023ноябрь'!$10:$13</definedName>
    <definedName name="_xlnm._FilterDatabase" localSheetId="1" hidden="1">'Прил.9 Ведомств2022) апрель'!$A$13:$F$303</definedName>
    <definedName name="_xlnm._FilterDatabase" localSheetId="0" hidden="1">'Прил.9 Ведомств2023ноябрь'!$A$13:$F$312</definedName>
    <definedName name="_xlnm._FilterDatabase" localSheetId="2" hidden="1">'Приложение 9 январь 2025'!$A$13:$H$324</definedName>
    <definedName name="Print_Titles_0" localSheetId="1">'Прил.9 Ведомств2022) апрель'!$10:$13</definedName>
    <definedName name="Print_Titles_0" localSheetId="0">'Прил.9 Ведомств2023ноябрь'!$10:$13</definedName>
    <definedName name="Print_Titles_0_0" localSheetId="1">'Прил.9 Ведомств2022) апрель'!$10:$13</definedName>
    <definedName name="Print_Titles_0_0" localSheetId="0">'Прил.9 Ведомств2023ноябрь'!$10:$13</definedName>
    <definedName name="_xlnm.Print_Titles" localSheetId="1">'Прил.9 Ведомств2022) апрель'!$10:$13</definedName>
    <definedName name="_xlnm.Print_Titles" localSheetId="0">'Прил.9 Ведомств2023ноябрь'!$10:$13</definedName>
  </definedNames>
  <calcPr calcId="125725"/>
</workbook>
</file>

<file path=xl/calcChain.xml><?xml version="1.0" encoding="utf-8"?>
<calcChain xmlns="http://schemas.openxmlformats.org/spreadsheetml/2006/main">
  <c r="G57" i="9"/>
  <c r="H57"/>
  <c r="F57"/>
  <c r="G68"/>
  <c r="H68"/>
  <c r="F68"/>
  <c r="G75"/>
  <c r="F75"/>
  <c r="H83"/>
  <c r="G83"/>
  <c r="F83"/>
  <c r="G93"/>
  <c r="H93"/>
  <c r="F93"/>
  <c r="G120"/>
  <c r="H120"/>
  <c r="F120"/>
  <c r="G294"/>
  <c r="H294"/>
  <c r="F294"/>
  <c r="G304"/>
  <c r="H304"/>
  <c r="F304"/>
  <c r="G339" l="1"/>
  <c r="H339"/>
  <c r="F339"/>
  <c r="G29"/>
  <c r="H29"/>
  <c r="F29"/>
  <c r="G36"/>
  <c r="G35" s="1"/>
  <c r="H36"/>
  <c r="H35" s="1"/>
  <c r="F36"/>
  <c r="F35" s="1"/>
  <c r="G46"/>
  <c r="H46"/>
  <c r="F46"/>
  <c r="G26" l="1"/>
  <c r="H26"/>
  <c r="F26"/>
  <c r="F53"/>
  <c r="G71" l="1"/>
  <c r="G70" s="1"/>
  <c r="H71"/>
  <c r="H70" s="1"/>
  <c r="F71"/>
  <c r="F70" s="1"/>
  <c r="F74"/>
  <c r="F73" s="1"/>
  <c r="H92"/>
  <c r="G92"/>
  <c r="F92"/>
  <c r="G100"/>
  <c r="H100"/>
  <c r="F100"/>
  <c r="G101"/>
  <c r="H101"/>
  <c r="F101"/>
  <c r="G116"/>
  <c r="H116"/>
  <c r="F116"/>
  <c r="F115" s="1"/>
  <c r="G204"/>
  <c r="H204"/>
  <c r="F204"/>
  <c r="G209"/>
  <c r="H209"/>
  <c r="F209"/>
  <c r="G226"/>
  <c r="H226"/>
  <c r="F226"/>
  <c r="G252"/>
  <c r="H252"/>
  <c r="F252"/>
  <c r="G283"/>
  <c r="G282" s="1"/>
  <c r="H283"/>
  <c r="H282" s="1"/>
  <c r="F283"/>
  <c r="F282" s="1"/>
  <c r="G284"/>
  <c r="H284"/>
  <c r="F284"/>
  <c r="F286"/>
  <c r="G286"/>
  <c r="H286"/>
  <c r="H288"/>
  <c r="G288"/>
  <c r="F288"/>
  <c r="G290"/>
  <c r="H290"/>
  <c r="F290"/>
  <c r="G303"/>
  <c r="G302" s="1"/>
  <c r="G301" s="1"/>
  <c r="G300" s="1"/>
  <c r="G299" s="1"/>
  <c r="G298" s="1"/>
  <c r="H303"/>
  <c r="H302" s="1"/>
  <c r="H301" s="1"/>
  <c r="H300" s="1"/>
  <c r="H299" s="1"/>
  <c r="H298" s="1"/>
  <c r="F303"/>
  <c r="F302" s="1"/>
  <c r="F301" s="1"/>
  <c r="F300" s="1"/>
  <c r="F299" s="1"/>
  <c r="F298" s="1"/>
  <c r="G310"/>
  <c r="G309" s="1"/>
  <c r="H310"/>
  <c r="H309" s="1"/>
  <c r="F310"/>
  <c r="G316"/>
  <c r="G315" s="1"/>
  <c r="H316"/>
  <c r="H315" s="1"/>
  <c r="F316"/>
  <c r="F315" s="1"/>
  <c r="G330"/>
  <c r="G329" s="1"/>
  <c r="G328" s="1"/>
  <c r="G327" s="1"/>
  <c r="H330"/>
  <c r="H329" s="1"/>
  <c r="H328" s="1"/>
  <c r="H327" s="1"/>
  <c r="F330"/>
  <c r="F329" s="1"/>
  <c r="F328" s="1"/>
  <c r="F327" s="1"/>
  <c r="G48"/>
  <c r="H48"/>
  <c r="F48"/>
  <c r="F107" l="1"/>
  <c r="F114"/>
  <c r="F113" s="1"/>
  <c r="F112" s="1"/>
  <c r="F111" s="1"/>
  <c r="F110" s="1"/>
  <c r="F109" s="1"/>
  <c r="F108" s="1"/>
  <c r="H55"/>
  <c r="H53"/>
  <c r="G55"/>
  <c r="G53"/>
  <c r="G115"/>
  <c r="H115"/>
  <c r="G355"/>
  <c r="H355"/>
  <c r="F355"/>
  <c r="G336"/>
  <c r="G335" s="1"/>
  <c r="G334" s="1"/>
  <c r="G333" s="1"/>
  <c r="G332" s="1"/>
  <c r="G326" s="1"/>
  <c r="H336"/>
  <c r="H335" s="1"/>
  <c r="H334" s="1"/>
  <c r="H333" s="1"/>
  <c r="H332" s="1"/>
  <c r="H326" s="1"/>
  <c r="F336"/>
  <c r="F335" s="1"/>
  <c r="F334" s="1"/>
  <c r="F333" s="1"/>
  <c r="F332" s="1"/>
  <c r="F326" s="1"/>
  <c r="G308"/>
  <c r="G307" s="1"/>
  <c r="G306" s="1"/>
  <c r="H308"/>
  <c r="H307" s="1"/>
  <c r="H306" s="1"/>
  <c r="G281"/>
  <c r="G280" s="1"/>
  <c r="G251" s="1"/>
  <c r="H281"/>
  <c r="H280" s="1"/>
  <c r="H251" s="1"/>
  <c r="F281"/>
  <c r="F280" s="1"/>
  <c r="F251" s="1"/>
  <c r="G232"/>
  <c r="H232"/>
  <c r="F232"/>
  <c r="G205"/>
  <c r="G203" s="1"/>
  <c r="G202" s="1"/>
  <c r="G201" s="1"/>
  <c r="G200" s="1"/>
  <c r="G199" s="1"/>
  <c r="G198" s="1"/>
  <c r="G197" s="1"/>
  <c r="G191" s="1"/>
  <c r="H205"/>
  <c r="H203" s="1"/>
  <c r="H202" s="1"/>
  <c r="H201" s="1"/>
  <c r="H200" s="1"/>
  <c r="H199" s="1"/>
  <c r="H198" s="1"/>
  <c r="H197" s="1"/>
  <c r="H191" s="1"/>
  <c r="F205"/>
  <c r="F203" s="1"/>
  <c r="F202" s="1"/>
  <c r="F201" s="1"/>
  <c r="F200" s="1"/>
  <c r="F199" s="1"/>
  <c r="F198" s="1"/>
  <c r="F197" s="1"/>
  <c r="F191" s="1"/>
  <c r="G155"/>
  <c r="G154" s="1"/>
  <c r="G153" s="1"/>
  <c r="G152" s="1"/>
  <c r="G151" s="1"/>
  <c r="G150" s="1"/>
  <c r="G149" s="1"/>
  <c r="G148" s="1"/>
  <c r="G147" s="1"/>
  <c r="G146" s="1"/>
  <c r="G144" s="1"/>
  <c r="G143" s="1"/>
  <c r="G142" s="1"/>
  <c r="H155"/>
  <c r="H154" s="1"/>
  <c r="H153" s="1"/>
  <c r="H152" s="1"/>
  <c r="H151" s="1"/>
  <c r="H150" s="1"/>
  <c r="H149" s="1"/>
  <c r="H148" s="1"/>
  <c r="H147" s="1"/>
  <c r="F155"/>
  <c r="F154" s="1"/>
  <c r="F153" s="1"/>
  <c r="F152" s="1"/>
  <c r="F151" s="1"/>
  <c r="F150" s="1"/>
  <c r="F149" s="1"/>
  <c r="F148" s="1"/>
  <c r="F147" s="1"/>
  <c r="F146" s="1"/>
  <c r="F144" s="1"/>
  <c r="F143" s="1"/>
  <c r="F142" s="1"/>
  <c r="G140"/>
  <c r="G139" s="1"/>
  <c r="G138" s="1"/>
  <c r="G137" s="1"/>
  <c r="G136" s="1"/>
  <c r="G135" s="1"/>
  <c r="H140"/>
  <c r="H139" s="1"/>
  <c r="H138" s="1"/>
  <c r="H137" s="1"/>
  <c r="H136" s="1"/>
  <c r="H135" s="1"/>
  <c r="F140"/>
  <c r="F139" s="1"/>
  <c r="F138" s="1"/>
  <c r="F137" s="1"/>
  <c r="F136" s="1"/>
  <c r="F135" s="1"/>
  <c r="F119"/>
  <c r="F118" s="1"/>
  <c r="F117" s="1"/>
  <c r="G119"/>
  <c r="G118" s="1"/>
  <c r="G117" s="1"/>
  <c r="H119"/>
  <c r="H118" s="1"/>
  <c r="H117" s="1"/>
  <c r="G354" l="1"/>
  <c r="G353" s="1"/>
  <c r="G352" s="1"/>
  <c r="G351" s="1"/>
  <c r="G350" s="1"/>
  <c r="G349" s="1"/>
  <c r="G348" s="1"/>
  <c r="G347"/>
  <c r="G114"/>
  <c r="G113" s="1"/>
  <c r="G112" s="1"/>
  <c r="G111" s="1"/>
  <c r="G110" s="1"/>
  <c r="G109" s="1"/>
  <c r="G108" s="1"/>
  <c r="G107"/>
  <c r="H354"/>
  <c r="H353" s="1"/>
  <c r="H352" s="1"/>
  <c r="H351" s="1"/>
  <c r="H350" s="1"/>
  <c r="H349" s="1"/>
  <c r="H348" s="1"/>
  <c r="H347"/>
  <c r="F354"/>
  <c r="F353" s="1"/>
  <c r="F352" s="1"/>
  <c r="F351" s="1"/>
  <c r="F350" s="1"/>
  <c r="F349" s="1"/>
  <c r="F348" s="1"/>
  <c r="F347"/>
  <c r="H107"/>
  <c r="H114"/>
  <c r="H113" s="1"/>
  <c r="H112" s="1"/>
  <c r="H111" s="1"/>
  <c r="H110" s="1"/>
  <c r="H109" s="1"/>
  <c r="H108" s="1"/>
  <c r="G52"/>
  <c r="G51" s="1"/>
  <c r="G54"/>
  <c r="H52"/>
  <c r="H51" s="1"/>
  <c r="H54"/>
  <c r="F338"/>
  <c r="G338"/>
  <c r="H338"/>
  <c r="F309"/>
  <c r="F308" s="1"/>
  <c r="F307" s="1"/>
  <c r="F306" s="1"/>
  <c r="H146"/>
  <c r="H144" s="1"/>
  <c r="H143" s="1"/>
  <c r="H142" s="1"/>
  <c r="F346" l="1"/>
  <c r="F345" s="1"/>
  <c r="F344" s="1"/>
  <c r="F343" s="1"/>
  <c r="F342" s="1"/>
  <c r="F341" s="1"/>
  <c r="F340" s="1"/>
  <c r="H346"/>
  <c r="H345" s="1"/>
  <c r="H344" s="1"/>
  <c r="H343" s="1"/>
  <c r="H342" s="1"/>
  <c r="H341" s="1"/>
  <c r="H340" s="1"/>
  <c r="G346"/>
  <c r="G345" s="1"/>
  <c r="G344" s="1"/>
  <c r="G343" s="1"/>
  <c r="G342" s="1"/>
  <c r="G341" s="1"/>
  <c r="G340" s="1"/>
  <c r="G99"/>
  <c r="G98" s="1"/>
  <c r="G97" s="1"/>
  <c r="G96" s="1"/>
  <c r="G95" s="1"/>
  <c r="H99"/>
  <c r="H98" s="1"/>
  <c r="H97" s="1"/>
  <c r="H96" s="1"/>
  <c r="H95" s="1"/>
  <c r="F99"/>
  <c r="F98" s="1"/>
  <c r="F97" s="1"/>
  <c r="F96" s="1"/>
  <c r="F95" s="1"/>
  <c r="G91"/>
  <c r="G90" s="1"/>
  <c r="H91"/>
  <c r="H90" s="1"/>
  <c r="F91"/>
  <c r="F90" s="1"/>
  <c r="G82"/>
  <c r="G81" s="1"/>
  <c r="G80" s="1"/>
  <c r="H82"/>
  <c r="H81" s="1"/>
  <c r="H80" s="1"/>
  <c r="F82"/>
  <c r="F81" s="1"/>
  <c r="F80" s="1"/>
  <c r="G67"/>
  <c r="G66" s="1"/>
  <c r="G65" s="1"/>
  <c r="G64" s="1"/>
  <c r="G63" s="1"/>
  <c r="H67"/>
  <c r="H66" s="1"/>
  <c r="H65" s="1"/>
  <c r="H64" s="1"/>
  <c r="H63" s="1"/>
  <c r="H75"/>
  <c r="F72"/>
  <c r="F67"/>
  <c r="F66" s="1"/>
  <c r="F65" s="1"/>
  <c r="F64" s="1"/>
  <c r="F63" s="1"/>
  <c r="G50"/>
  <c r="H50"/>
  <c r="F55"/>
  <c r="G43"/>
  <c r="G42" s="1"/>
  <c r="G41" s="1"/>
  <c r="G34" s="1"/>
  <c r="H43"/>
  <c r="H42" s="1"/>
  <c r="H41" s="1"/>
  <c r="H34" s="1"/>
  <c r="F43"/>
  <c r="F42" s="1"/>
  <c r="F41" s="1"/>
  <c r="F34" s="1"/>
  <c r="G28"/>
  <c r="G27" s="1"/>
  <c r="H28"/>
  <c r="H27" s="1"/>
  <c r="F28"/>
  <c r="F27" s="1"/>
  <c r="G22"/>
  <c r="G21" s="1"/>
  <c r="G20" s="1"/>
  <c r="G19" s="1"/>
  <c r="G18" s="1"/>
  <c r="G17" s="1"/>
  <c r="H22"/>
  <c r="H21" s="1"/>
  <c r="H20" s="1"/>
  <c r="H19" s="1"/>
  <c r="H18" s="1"/>
  <c r="H17" s="1"/>
  <c r="F22"/>
  <c r="F21" s="1"/>
  <c r="F20" s="1"/>
  <c r="F19" s="1"/>
  <c r="F18" s="1"/>
  <c r="F17" s="1"/>
  <c r="H73" l="1"/>
  <c r="H72" s="1"/>
  <c r="H74"/>
  <c r="F52"/>
  <c r="F51" s="1"/>
  <c r="F50" s="1"/>
  <c r="F54"/>
  <c r="G73"/>
  <c r="G72" s="1"/>
  <c r="G74"/>
  <c r="F25"/>
  <c r="F24" s="1"/>
  <c r="F16" s="1"/>
  <c r="F15" s="1"/>
  <c r="F14" s="1"/>
  <c r="F360" s="1"/>
  <c r="H25"/>
  <c r="H24" s="1"/>
  <c r="H16" s="1"/>
  <c r="H15" s="1"/>
  <c r="H14" s="1"/>
  <c r="H360" s="1"/>
  <c r="G25"/>
  <c r="G24" s="1"/>
  <c r="G16" s="1"/>
  <c r="G15" s="1"/>
  <c r="G14" s="1"/>
  <c r="G360" s="1"/>
  <c r="F210" i="8"/>
  <c r="F189"/>
  <c r="H189"/>
  <c r="H307"/>
  <c r="G307"/>
  <c r="G306"/>
  <c r="H306" s="1"/>
  <c r="H305" s="1"/>
  <c r="H302" s="1"/>
  <c r="H301" s="1"/>
  <c r="H304"/>
  <c r="H303"/>
  <c r="G303"/>
  <c r="F303"/>
  <c r="F302"/>
  <c r="F301" s="1"/>
  <c r="F294" s="1"/>
  <c r="F293" s="1"/>
  <c r="H300"/>
  <c r="H299" s="1"/>
  <c r="G300"/>
  <c r="G299"/>
  <c r="F299"/>
  <c r="H298"/>
  <c r="G298"/>
  <c r="H297"/>
  <c r="H296" s="1"/>
  <c r="H295" s="1"/>
  <c r="H294" s="1"/>
  <c r="H293" s="1"/>
  <c r="G297"/>
  <c r="F297"/>
  <c r="G296"/>
  <c r="G295" s="1"/>
  <c r="G294" s="1"/>
  <c r="G293" s="1"/>
  <c r="F296"/>
  <c r="F295"/>
  <c r="H291"/>
  <c r="G291"/>
  <c r="G290" s="1"/>
  <c r="G288" s="1"/>
  <c r="G287" s="1"/>
  <c r="G286" s="1"/>
  <c r="F291"/>
  <c r="F290" s="1"/>
  <c r="F288" s="1"/>
  <c r="F287" s="1"/>
  <c r="F286" s="1"/>
  <c r="F279" s="1"/>
  <c r="H290"/>
  <c r="H288" s="1"/>
  <c r="H287" s="1"/>
  <c r="H286" s="1"/>
  <c r="H284"/>
  <c r="H282" s="1"/>
  <c r="H281" s="1"/>
  <c r="H280" s="1"/>
  <c r="G284"/>
  <c r="F284"/>
  <c r="F282" s="1"/>
  <c r="F281" s="1"/>
  <c r="F280" s="1"/>
  <c r="H283"/>
  <c r="G283"/>
  <c r="F283"/>
  <c r="G282"/>
  <c r="G281" s="1"/>
  <c r="G280" s="1"/>
  <c r="H277"/>
  <c r="H276" s="1"/>
  <c r="G276"/>
  <c r="F276"/>
  <c r="H275"/>
  <c r="H274" s="1"/>
  <c r="G274"/>
  <c r="F274"/>
  <c r="H271"/>
  <c r="G271"/>
  <c r="F271"/>
  <c r="G270"/>
  <c r="H270" s="1"/>
  <c r="H269" s="1"/>
  <c r="F269"/>
  <c r="H267"/>
  <c r="H266" s="1"/>
  <c r="H264" s="1"/>
  <c r="H263" s="1"/>
  <c r="H262" s="1"/>
  <c r="G267"/>
  <c r="F267"/>
  <c r="F266"/>
  <c r="F264"/>
  <c r="F263" s="1"/>
  <c r="F262" s="1"/>
  <c r="G261"/>
  <c r="H261" s="1"/>
  <c r="H260" s="1"/>
  <c r="H259" s="1"/>
  <c r="F260"/>
  <c r="F259"/>
  <c r="G258"/>
  <c r="H258" s="1"/>
  <c r="H257" s="1"/>
  <c r="H256" s="1"/>
  <c r="F257"/>
  <c r="F256"/>
  <c r="G255"/>
  <c r="H255" s="1"/>
  <c r="H254" s="1"/>
  <c r="H253" s="1"/>
  <c r="F254"/>
  <c r="F253"/>
  <c r="G252"/>
  <c r="H252" s="1"/>
  <c r="H251" s="1"/>
  <c r="F251"/>
  <c r="F250"/>
  <c r="F249"/>
  <c r="F248"/>
  <c r="F247" s="1"/>
  <c r="H246"/>
  <c r="H245" s="1"/>
  <c r="G246"/>
  <c r="G245" s="1"/>
  <c r="F245"/>
  <c r="H244"/>
  <c r="H243" s="1"/>
  <c r="G244"/>
  <c r="G243"/>
  <c r="F243"/>
  <c r="H242"/>
  <c r="G242"/>
  <c r="H241"/>
  <c r="G241"/>
  <c r="F241"/>
  <c r="H238"/>
  <c r="G238"/>
  <c r="G237" s="1"/>
  <c r="G236" s="1"/>
  <c r="G235" s="1"/>
  <c r="F238"/>
  <c r="F237" s="1"/>
  <c r="F236" s="1"/>
  <c r="F235" s="1"/>
  <c r="H234"/>
  <c r="H233" s="1"/>
  <c r="H232" s="1"/>
  <c r="H231" s="1"/>
  <c r="G233"/>
  <c r="G232" s="1"/>
  <c r="G231" s="1"/>
  <c r="F233"/>
  <c r="F232" s="1"/>
  <c r="F231" s="1"/>
  <c r="H230"/>
  <c r="H229" s="1"/>
  <c r="G230"/>
  <c r="G229" s="1"/>
  <c r="F229"/>
  <c r="G228"/>
  <c r="H228" s="1"/>
  <c r="H227" s="1"/>
  <c r="F227"/>
  <c r="F226"/>
  <c r="F225" s="1"/>
  <c r="H224"/>
  <c r="H223" s="1"/>
  <c r="G224"/>
  <c r="G223"/>
  <c r="G220" s="1"/>
  <c r="G219" s="1"/>
  <c r="F223"/>
  <c r="H222"/>
  <c r="G222"/>
  <c r="H221"/>
  <c r="H220" s="1"/>
  <c r="H219" s="1"/>
  <c r="G221"/>
  <c r="F221"/>
  <c r="F220" s="1"/>
  <c r="F219" s="1"/>
  <c r="G218"/>
  <c r="H218" s="1"/>
  <c r="H217" s="1"/>
  <c r="F217"/>
  <c r="H215"/>
  <c r="G215"/>
  <c r="F215"/>
  <c r="F214" s="1"/>
  <c r="H213"/>
  <c r="H212" s="1"/>
  <c r="H211" s="1"/>
  <c r="G213"/>
  <c r="G212" s="1"/>
  <c r="G211" s="1"/>
  <c r="F212"/>
  <c r="H208"/>
  <c r="G208"/>
  <c r="F208"/>
  <c r="F205" s="1"/>
  <c r="F204" s="1"/>
  <c r="H207"/>
  <c r="G207"/>
  <c r="H206"/>
  <c r="H205" s="1"/>
  <c r="H204" s="1"/>
  <c r="G206"/>
  <c r="F206"/>
  <c r="G205"/>
  <c r="G204" s="1"/>
  <c r="H202"/>
  <c r="H201" s="1"/>
  <c r="H200" s="1"/>
  <c r="G201"/>
  <c r="F201"/>
  <c r="F200" s="1"/>
  <c r="G200"/>
  <c r="H193"/>
  <c r="G193"/>
  <c r="F193"/>
  <c r="H192"/>
  <c r="H191" s="1"/>
  <c r="H188" s="1"/>
  <c r="H182" s="1"/>
  <c r="G191"/>
  <c r="G188" s="1"/>
  <c r="G182" s="1"/>
  <c r="F191"/>
  <c r="H180"/>
  <c r="G180"/>
  <c r="G179" s="1"/>
  <c r="G178" s="1"/>
  <c r="G177" s="1"/>
  <c r="F180"/>
  <c r="F179" s="1"/>
  <c r="F178" s="1"/>
  <c r="F177" s="1"/>
  <c r="H179"/>
  <c r="H178" s="1"/>
  <c r="H177" s="1"/>
  <c r="H176"/>
  <c r="H175" s="1"/>
  <c r="H170" s="1"/>
  <c r="H169" s="1"/>
  <c r="G175"/>
  <c r="G170" s="1"/>
  <c r="G169" s="1"/>
  <c r="F175"/>
  <c r="H173"/>
  <c r="G173"/>
  <c r="F173"/>
  <c r="F170" s="1"/>
  <c r="F169" s="1"/>
  <c r="F168" s="1"/>
  <c r="H171"/>
  <c r="G171"/>
  <c r="F171"/>
  <c r="H165"/>
  <c r="H164" s="1"/>
  <c r="H163" s="1"/>
  <c r="H162" s="1"/>
  <c r="G165"/>
  <c r="G164" s="1"/>
  <c r="G163" s="1"/>
  <c r="G162" s="1"/>
  <c r="F165"/>
  <c r="F164"/>
  <c r="F163" s="1"/>
  <c r="F162" s="1"/>
  <c r="H161"/>
  <c r="H160" s="1"/>
  <c r="H159" s="1"/>
  <c r="H158" s="1"/>
  <c r="G161"/>
  <c r="G160" s="1"/>
  <c r="G159" s="1"/>
  <c r="G158" s="1"/>
  <c r="F160"/>
  <c r="F159" s="1"/>
  <c r="F158" s="1"/>
  <c r="H145"/>
  <c r="H144" s="1"/>
  <c r="H143" s="1"/>
  <c r="H142" s="1"/>
  <c r="G144"/>
  <c r="G143" s="1"/>
  <c r="G142" s="1"/>
  <c r="F144"/>
  <c r="F143"/>
  <c r="F142" s="1"/>
  <c r="H141"/>
  <c r="H140" s="1"/>
  <c r="H139" s="1"/>
  <c r="H138" s="1"/>
  <c r="G141"/>
  <c r="G140" s="1"/>
  <c r="G139" s="1"/>
  <c r="G138" s="1"/>
  <c r="F140"/>
  <c r="F139" s="1"/>
  <c r="F138" s="1"/>
  <c r="G137"/>
  <c r="H137" s="1"/>
  <c r="H136" s="1"/>
  <c r="H135" s="1"/>
  <c r="H134" s="1"/>
  <c r="F136"/>
  <c r="F135" s="1"/>
  <c r="F134" s="1"/>
  <c r="G133"/>
  <c r="H133" s="1"/>
  <c r="H132" s="1"/>
  <c r="H131" s="1"/>
  <c r="H130" s="1"/>
  <c r="G132"/>
  <c r="F132"/>
  <c r="G131"/>
  <c r="G130" s="1"/>
  <c r="F131"/>
  <c r="F130"/>
  <c r="H128"/>
  <c r="G128"/>
  <c r="F128"/>
  <c r="H127"/>
  <c r="H126" s="1"/>
  <c r="G127"/>
  <c r="F127"/>
  <c r="G126"/>
  <c r="F126"/>
  <c r="G125"/>
  <c r="H125" s="1"/>
  <c r="H124" s="1"/>
  <c r="H122"/>
  <c r="G122"/>
  <c r="F122"/>
  <c r="H120"/>
  <c r="H113" s="1"/>
  <c r="G120"/>
  <c r="F120"/>
  <c r="H119"/>
  <c r="H118"/>
  <c r="H115" s="1"/>
  <c r="G118"/>
  <c r="F118"/>
  <c r="H116"/>
  <c r="G116"/>
  <c r="G115" s="1"/>
  <c r="F116"/>
  <c r="F115"/>
  <c r="F113" s="1"/>
  <c r="H110"/>
  <c r="H109" s="1"/>
  <c r="G109"/>
  <c r="G100" s="1"/>
  <c r="G98" s="1"/>
  <c r="G97" s="1"/>
  <c r="F109"/>
  <c r="H101"/>
  <c r="G101"/>
  <c r="F101"/>
  <c r="F100" s="1"/>
  <c r="F98" s="1"/>
  <c r="F97" s="1"/>
  <c r="H93"/>
  <c r="G93"/>
  <c r="F93"/>
  <c r="F92" s="1"/>
  <c r="F91" s="1"/>
  <c r="F90" s="1"/>
  <c r="H92"/>
  <c r="G92"/>
  <c r="H91"/>
  <c r="H90" s="1"/>
  <c r="G91"/>
  <c r="G90"/>
  <c r="H88"/>
  <c r="H87" s="1"/>
  <c r="H85" s="1"/>
  <c r="H84" s="1"/>
  <c r="G88"/>
  <c r="F88"/>
  <c r="F87" s="1"/>
  <c r="F85" s="1"/>
  <c r="F84" s="1"/>
  <c r="G87"/>
  <c r="G85" s="1"/>
  <c r="G84" s="1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G72" s="1"/>
  <c r="G71" s="1"/>
  <c r="G70" s="1"/>
  <c r="F73"/>
  <c r="F72" s="1"/>
  <c r="F71" s="1"/>
  <c r="F70" s="1"/>
  <c r="H68"/>
  <c r="G68"/>
  <c r="G67" s="1"/>
  <c r="G66" s="1"/>
  <c r="G65" s="1"/>
  <c r="G64" s="1"/>
  <c r="F68"/>
  <c r="H67"/>
  <c r="F67"/>
  <c r="F66" s="1"/>
  <c r="F65" s="1"/>
  <c r="F64" s="1"/>
  <c r="H66"/>
  <c r="H65"/>
  <c r="H64" s="1"/>
  <c r="G63"/>
  <c r="H63" s="1"/>
  <c r="H62" s="1"/>
  <c r="H61" s="1"/>
  <c r="H60" s="1"/>
  <c r="G62"/>
  <c r="F62"/>
  <c r="G61"/>
  <c r="G60" s="1"/>
  <c r="F61"/>
  <c r="F60"/>
  <c r="H58"/>
  <c r="H57" s="1"/>
  <c r="H55" s="1"/>
  <c r="G58"/>
  <c r="F58"/>
  <c r="G57"/>
  <c r="G55" s="1"/>
  <c r="F57"/>
  <c r="F55" s="1"/>
  <c r="H52"/>
  <c r="G52"/>
  <c r="F52"/>
  <c r="H51"/>
  <c r="H50" s="1"/>
  <c r="G51"/>
  <c r="F51"/>
  <c r="G50"/>
  <c r="F50"/>
  <c r="G49"/>
  <c r="H49" s="1"/>
  <c r="H48" s="1"/>
  <c r="H47" s="1"/>
  <c r="G48"/>
  <c r="F48"/>
  <c r="G47"/>
  <c r="F47"/>
  <c r="H45"/>
  <c r="G45"/>
  <c r="F45"/>
  <c r="H43"/>
  <c r="G43"/>
  <c r="F43"/>
  <c r="F42" s="1"/>
  <c r="F41" s="1"/>
  <c r="F40" s="1"/>
  <c r="F39" s="1"/>
  <c r="H42"/>
  <c r="H41" s="1"/>
  <c r="H40" s="1"/>
  <c r="H39" s="1"/>
  <c r="G42"/>
  <c r="G41"/>
  <c r="G40" s="1"/>
  <c r="G39" s="1"/>
  <c r="H38"/>
  <c r="H37" s="1"/>
  <c r="G38"/>
  <c r="G37" s="1"/>
  <c r="F37"/>
  <c r="H36"/>
  <c r="H35" s="1"/>
  <c r="G35"/>
  <c r="F35"/>
  <c r="H32"/>
  <c r="G32"/>
  <c r="F32"/>
  <c r="H29"/>
  <c r="H28" s="1"/>
  <c r="G28"/>
  <c r="F28"/>
  <c r="H26"/>
  <c r="H25" s="1"/>
  <c r="H24" s="1"/>
  <c r="G26"/>
  <c r="G25" s="1"/>
  <c r="G24" s="1"/>
  <c r="F26"/>
  <c r="F25" s="1"/>
  <c r="F24" s="1"/>
  <c r="H20"/>
  <c r="G20"/>
  <c r="G19" s="1"/>
  <c r="G18" s="1"/>
  <c r="G17" s="1"/>
  <c r="G16" s="1"/>
  <c r="F20"/>
  <c r="F19" s="1"/>
  <c r="F18" s="1"/>
  <c r="F17" s="1"/>
  <c r="F16" s="1"/>
  <c r="H19"/>
  <c r="H18" s="1"/>
  <c r="H17" s="1"/>
  <c r="H16" s="1"/>
  <c r="G14" i="7"/>
  <c r="G271"/>
  <c r="G272"/>
  <c r="F14"/>
  <c r="F303" s="1"/>
  <c r="F258"/>
  <c r="H269"/>
  <c r="H268"/>
  <c r="G268"/>
  <c r="F268"/>
  <c r="G177"/>
  <c r="F95"/>
  <c r="H298"/>
  <c r="G298"/>
  <c r="G297"/>
  <c r="H297" s="1"/>
  <c r="H296" s="1"/>
  <c r="F293"/>
  <c r="F292" s="1"/>
  <c r="F285" s="1"/>
  <c r="F284" s="1"/>
  <c r="H295"/>
  <c r="H294" s="1"/>
  <c r="F294"/>
  <c r="G291"/>
  <c r="H291" s="1"/>
  <c r="H290" s="1"/>
  <c r="F290"/>
  <c r="H289"/>
  <c r="H288" s="1"/>
  <c r="H287" s="1"/>
  <c r="H286" s="1"/>
  <c r="H285" s="1"/>
  <c r="H284" s="1"/>
  <c r="G289"/>
  <c r="G288"/>
  <c r="F288"/>
  <c r="F287" s="1"/>
  <c r="F286" s="1"/>
  <c r="H282"/>
  <c r="H281" s="1"/>
  <c r="H280" s="1"/>
  <c r="H279" s="1"/>
  <c r="H278" s="1"/>
  <c r="G282"/>
  <c r="G281" s="1"/>
  <c r="G280" s="1"/>
  <c r="G279" s="1"/>
  <c r="G278" s="1"/>
  <c r="F282"/>
  <c r="F281" s="1"/>
  <c r="F280" s="1"/>
  <c r="F279" s="1"/>
  <c r="F278" s="1"/>
  <c r="H276"/>
  <c r="H274" s="1"/>
  <c r="H273" s="1"/>
  <c r="H272" s="1"/>
  <c r="G276"/>
  <c r="F276"/>
  <c r="H275"/>
  <c r="G275"/>
  <c r="F275"/>
  <c r="G274"/>
  <c r="G273" s="1"/>
  <c r="F274"/>
  <c r="F273" s="1"/>
  <c r="F272" s="1"/>
  <c r="F271" s="1"/>
  <c r="H267"/>
  <c r="H266" s="1"/>
  <c r="G266"/>
  <c r="F266"/>
  <c r="H263"/>
  <c r="G263"/>
  <c r="F263"/>
  <c r="G262"/>
  <c r="H262" s="1"/>
  <c r="H261" s="1"/>
  <c r="G261"/>
  <c r="F261"/>
  <c r="H259"/>
  <c r="G259"/>
  <c r="F259"/>
  <c r="G254"/>
  <c r="H254" s="1"/>
  <c r="H253" s="1"/>
  <c r="H252" s="1"/>
  <c r="G253"/>
  <c r="G252" s="1"/>
  <c r="F253"/>
  <c r="F252"/>
  <c r="G251"/>
  <c r="H251" s="1"/>
  <c r="H250" s="1"/>
  <c r="H249" s="1"/>
  <c r="G250"/>
  <c r="G249" s="1"/>
  <c r="F250"/>
  <c r="F249"/>
  <c r="G248"/>
  <c r="H248" s="1"/>
  <c r="H247" s="1"/>
  <c r="H246" s="1"/>
  <c r="G247"/>
  <c r="G246" s="1"/>
  <c r="F247"/>
  <c r="F246"/>
  <c r="G245"/>
  <c r="H245" s="1"/>
  <c r="H244" s="1"/>
  <c r="H243" s="1"/>
  <c r="H242" s="1"/>
  <c r="H241" s="1"/>
  <c r="H240" s="1"/>
  <c r="G244"/>
  <c r="G243" s="1"/>
  <c r="G242" s="1"/>
  <c r="G241" s="1"/>
  <c r="G240" s="1"/>
  <c r="F244"/>
  <c r="F243"/>
  <c r="F242" s="1"/>
  <c r="F241" s="1"/>
  <c r="F240" s="1"/>
  <c r="G239"/>
  <c r="H239" s="1"/>
  <c r="H238" s="1"/>
  <c r="F238"/>
  <c r="G237"/>
  <c r="H237" s="1"/>
  <c r="H236" s="1"/>
  <c r="F236"/>
  <c r="H235"/>
  <c r="H234" s="1"/>
  <c r="H230" s="1"/>
  <c r="H229" s="1"/>
  <c r="H228" s="1"/>
  <c r="G235"/>
  <c r="G234"/>
  <c r="F234"/>
  <c r="H231"/>
  <c r="G231"/>
  <c r="F231"/>
  <c r="F230" s="1"/>
  <c r="F229" s="1"/>
  <c r="F228" s="1"/>
  <c r="H227"/>
  <c r="H226"/>
  <c r="H225" s="1"/>
  <c r="H224" s="1"/>
  <c r="G226"/>
  <c r="G225" s="1"/>
  <c r="G224" s="1"/>
  <c r="F226"/>
  <c r="F225" s="1"/>
  <c r="F224" s="1"/>
  <c r="G223"/>
  <c r="H223" s="1"/>
  <c r="H222" s="1"/>
  <c r="F222"/>
  <c r="H221"/>
  <c r="H220" s="1"/>
  <c r="G221"/>
  <c r="G220"/>
  <c r="F220"/>
  <c r="F219" s="1"/>
  <c r="F218" s="1"/>
  <c r="G217"/>
  <c r="H217" s="1"/>
  <c r="H216" s="1"/>
  <c r="F216"/>
  <c r="H215"/>
  <c r="H214" s="1"/>
  <c r="H213" s="1"/>
  <c r="H212" s="1"/>
  <c r="G215"/>
  <c r="G214"/>
  <c r="F214"/>
  <c r="F213" s="1"/>
  <c r="F212" s="1"/>
  <c r="G211"/>
  <c r="H211" s="1"/>
  <c r="H210" s="1"/>
  <c r="F210"/>
  <c r="H208"/>
  <c r="G208"/>
  <c r="F208"/>
  <c r="F207" s="1"/>
  <c r="G206"/>
  <c r="H206" s="1"/>
  <c r="H205" s="1"/>
  <c r="H204" s="1"/>
  <c r="F205"/>
  <c r="F204" s="1"/>
  <c r="H201"/>
  <c r="G201"/>
  <c r="F201"/>
  <c r="H200"/>
  <c r="H199" s="1"/>
  <c r="H198" s="1"/>
  <c r="H197" s="1"/>
  <c r="G200"/>
  <c r="G199"/>
  <c r="G198" s="1"/>
  <c r="G197" s="1"/>
  <c r="F199"/>
  <c r="F198" s="1"/>
  <c r="F197" s="1"/>
  <c r="H195"/>
  <c r="H194"/>
  <c r="H193" s="1"/>
  <c r="G194"/>
  <c r="F194"/>
  <c r="F193" s="1"/>
  <c r="G193"/>
  <c r="H187"/>
  <c r="G187"/>
  <c r="F187"/>
  <c r="H186"/>
  <c r="H185" s="1"/>
  <c r="G185"/>
  <c r="F185"/>
  <c r="H183"/>
  <c r="H182" s="1"/>
  <c r="H177" s="1"/>
  <c r="F183"/>
  <c r="G182"/>
  <c r="F182"/>
  <c r="F177" s="1"/>
  <c r="H175"/>
  <c r="H174" s="1"/>
  <c r="H173" s="1"/>
  <c r="H172" s="1"/>
  <c r="G175"/>
  <c r="F175"/>
  <c r="F174" s="1"/>
  <c r="F173" s="1"/>
  <c r="F172" s="1"/>
  <c r="G174"/>
  <c r="G173" s="1"/>
  <c r="G172" s="1"/>
  <c r="H171"/>
  <c r="H170" s="1"/>
  <c r="G170"/>
  <c r="F170"/>
  <c r="H168"/>
  <c r="G168"/>
  <c r="F168"/>
  <c r="H166"/>
  <c r="G166"/>
  <c r="G165" s="1"/>
  <c r="G164" s="1"/>
  <c r="G163" s="1"/>
  <c r="F166"/>
  <c r="F165"/>
  <c r="F164" s="1"/>
  <c r="F163" s="1"/>
  <c r="H160"/>
  <c r="H159" s="1"/>
  <c r="H158" s="1"/>
  <c r="H157" s="1"/>
  <c r="G160"/>
  <c r="G159" s="1"/>
  <c r="G158" s="1"/>
  <c r="G157" s="1"/>
  <c r="F160"/>
  <c r="F159" s="1"/>
  <c r="F158" s="1"/>
  <c r="F157" s="1"/>
  <c r="G156"/>
  <c r="H156" s="1"/>
  <c r="H155" s="1"/>
  <c r="H154" s="1"/>
  <c r="H153" s="1"/>
  <c r="H152" s="1"/>
  <c r="F155"/>
  <c r="F154" s="1"/>
  <c r="F153" s="1"/>
  <c r="H140"/>
  <c r="H139" s="1"/>
  <c r="H138" s="1"/>
  <c r="H137" s="1"/>
  <c r="G139"/>
  <c r="G138" s="1"/>
  <c r="G137" s="1"/>
  <c r="F139"/>
  <c r="F138" s="1"/>
  <c r="F137" s="1"/>
  <c r="G136"/>
  <c r="H136" s="1"/>
  <c r="H135" s="1"/>
  <c r="H134" s="1"/>
  <c r="H133" s="1"/>
  <c r="F135"/>
  <c r="F134" s="1"/>
  <c r="F133" s="1"/>
  <c r="G132"/>
  <c r="H132" s="1"/>
  <c r="H131" s="1"/>
  <c r="H130" s="1"/>
  <c r="H129" s="1"/>
  <c r="G131"/>
  <c r="G130" s="1"/>
  <c r="G129" s="1"/>
  <c r="F131"/>
  <c r="F130"/>
  <c r="F129" s="1"/>
  <c r="H128"/>
  <c r="H127" s="1"/>
  <c r="H126" s="1"/>
  <c r="H125" s="1"/>
  <c r="G128"/>
  <c r="G127"/>
  <c r="G126" s="1"/>
  <c r="G125" s="1"/>
  <c r="F127"/>
  <c r="F126" s="1"/>
  <c r="F125" s="1"/>
  <c r="H123"/>
  <c r="H122" s="1"/>
  <c r="H121" s="1"/>
  <c r="G123"/>
  <c r="G122" s="1"/>
  <c r="G121" s="1"/>
  <c r="F123"/>
  <c r="F122"/>
  <c r="F121" s="1"/>
  <c r="H120"/>
  <c r="H119" s="1"/>
  <c r="G120"/>
  <c r="H117"/>
  <c r="G117"/>
  <c r="F117"/>
  <c r="F110" s="1"/>
  <c r="F109" s="1"/>
  <c r="F108" s="1"/>
  <c r="F107" s="1"/>
  <c r="H115"/>
  <c r="G115"/>
  <c r="F115"/>
  <c r="H114"/>
  <c r="H113" s="1"/>
  <c r="G113"/>
  <c r="G110" s="1"/>
  <c r="F113"/>
  <c r="H111"/>
  <c r="G111"/>
  <c r="F111"/>
  <c r="G109"/>
  <c r="H106"/>
  <c r="H105" s="1"/>
  <c r="G105"/>
  <c r="F105"/>
  <c r="H98"/>
  <c r="G98"/>
  <c r="F98"/>
  <c r="G97"/>
  <c r="G96" s="1"/>
  <c r="G95" s="1"/>
  <c r="F97"/>
  <c r="F96"/>
  <c r="H91"/>
  <c r="H90" s="1"/>
  <c r="H89" s="1"/>
  <c r="H88" s="1"/>
  <c r="G91"/>
  <c r="F91"/>
  <c r="G90"/>
  <c r="G89" s="1"/>
  <c r="G88" s="1"/>
  <c r="F90"/>
  <c r="F89"/>
  <c r="F88" s="1"/>
  <c r="H86"/>
  <c r="H85" s="1"/>
  <c r="H84" s="1"/>
  <c r="G86"/>
  <c r="F86"/>
  <c r="G85"/>
  <c r="G84" s="1"/>
  <c r="F85"/>
  <c r="F84"/>
  <c r="F83" s="1"/>
  <c r="F82" s="1"/>
  <c r="H80"/>
  <c r="G80"/>
  <c r="G79" s="1"/>
  <c r="G78" s="1"/>
  <c r="G77" s="1"/>
  <c r="G76" s="1"/>
  <c r="G75" s="1"/>
  <c r="F80"/>
  <c r="H79"/>
  <c r="H78" s="1"/>
  <c r="H77" s="1"/>
  <c r="H76" s="1"/>
  <c r="H75" s="1"/>
  <c r="F79"/>
  <c r="F78" s="1"/>
  <c r="F77" s="1"/>
  <c r="F76" s="1"/>
  <c r="F75" s="1"/>
  <c r="H72"/>
  <c r="G72"/>
  <c r="F72"/>
  <c r="H71"/>
  <c r="H70" s="1"/>
  <c r="H69" s="1"/>
  <c r="G71"/>
  <c r="F71"/>
  <c r="G70"/>
  <c r="G69" s="1"/>
  <c r="F70"/>
  <c r="F69"/>
  <c r="H67"/>
  <c r="G67"/>
  <c r="F67"/>
  <c r="H66"/>
  <c r="H65" s="1"/>
  <c r="H64" s="1"/>
  <c r="H63" s="1"/>
  <c r="G66"/>
  <c r="F66"/>
  <c r="G65"/>
  <c r="G64" s="1"/>
  <c r="G63" s="1"/>
  <c r="F65"/>
  <c r="F64"/>
  <c r="F63" s="1"/>
  <c r="H62"/>
  <c r="H61" s="1"/>
  <c r="H60" s="1"/>
  <c r="H59" s="1"/>
  <c r="H54" s="1"/>
  <c r="G62"/>
  <c r="G61" s="1"/>
  <c r="G60" s="1"/>
  <c r="G59" s="1"/>
  <c r="F61"/>
  <c r="F60" s="1"/>
  <c r="F59" s="1"/>
  <c r="H57"/>
  <c r="G57"/>
  <c r="G56" s="1"/>
  <c r="G55" s="1"/>
  <c r="G54" s="1"/>
  <c r="F57"/>
  <c r="H56"/>
  <c r="F56"/>
  <c r="F55" s="1"/>
  <c r="H55"/>
  <c r="H52"/>
  <c r="H51" s="1"/>
  <c r="H50" s="1"/>
  <c r="G52"/>
  <c r="G51" s="1"/>
  <c r="G50" s="1"/>
  <c r="F52"/>
  <c r="F51"/>
  <c r="F50" s="1"/>
  <c r="H49"/>
  <c r="H48" s="1"/>
  <c r="H47" s="1"/>
  <c r="G49"/>
  <c r="G48" s="1"/>
  <c r="G47" s="1"/>
  <c r="F48"/>
  <c r="F47" s="1"/>
  <c r="H45"/>
  <c r="H42" s="1"/>
  <c r="H41" s="1"/>
  <c r="H40" s="1"/>
  <c r="H39" s="1"/>
  <c r="G45"/>
  <c r="F45"/>
  <c r="H43"/>
  <c r="G43"/>
  <c r="G42" s="1"/>
  <c r="G41" s="1"/>
  <c r="G40" s="1"/>
  <c r="G39" s="1"/>
  <c r="F43"/>
  <c r="F42"/>
  <c r="F41" s="1"/>
  <c r="F40" s="1"/>
  <c r="F39" s="1"/>
  <c r="G38"/>
  <c r="H38" s="1"/>
  <c r="H37" s="1"/>
  <c r="G37"/>
  <c r="F37"/>
  <c r="H36"/>
  <c r="H35"/>
  <c r="H31" s="1"/>
  <c r="H30" s="1"/>
  <c r="G35"/>
  <c r="F35"/>
  <c r="H32"/>
  <c r="G32"/>
  <c r="G31" s="1"/>
  <c r="G30" s="1"/>
  <c r="F32"/>
  <c r="F31"/>
  <c r="F30" s="1"/>
  <c r="F23" s="1"/>
  <c r="F22" s="1"/>
  <c r="H29"/>
  <c r="H28" s="1"/>
  <c r="G28"/>
  <c r="F28"/>
  <c r="H27"/>
  <c r="H26" s="1"/>
  <c r="H25" s="1"/>
  <c r="H24" s="1"/>
  <c r="H23" s="1"/>
  <c r="H22" s="1"/>
  <c r="G26"/>
  <c r="F26"/>
  <c r="G25"/>
  <c r="F25"/>
  <c r="G24"/>
  <c r="G23" s="1"/>
  <c r="G22" s="1"/>
  <c r="F24"/>
  <c r="H20"/>
  <c r="H19" s="1"/>
  <c r="H18" s="1"/>
  <c r="H17" s="1"/>
  <c r="H16" s="1"/>
  <c r="H15" s="1"/>
  <c r="G20"/>
  <c r="F20"/>
  <c r="G19"/>
  <c r="G18" s="1"/>
  <c r="G17" s="1"/>
  <c r="G16" s="1"/>
  <c r="F19"/>
  <c r="F18"/>
  <c r="F17" s="1"/>
  <c r="F16" s="1"/>
  <c r="G279" i="8" l="1"/>
  <c r="H237"/>
  <c r="H236" s="1"/>
  <c r="H235" s="1"/>
  <c r="G54"/>
  <c r="H214"/>
  <c r="G217"/>
  <c r="G214" s="1"/>
  <c r="G210" s="1"/>
  <c r="G227"/>
  <c r="G226" s="1"/>
  <c r="G225" s="1"/>
  <c r="H226"/>
  <c r="H225" s="1"/>
  <c r="H279"/>
  <c r="F188"/>
  <c r="F182" s="1"/>
  <c r="G168"/>
  <c r="G157"/>
  <c r="F157"/>
  <c r="H100"/>
  <c r="H98" s="1"/>
  <c r="H97" s="1"/>
  <c r="G83"/>
  <c r="G23"/>
  <c r="G22" s="1"/>
  <c r="G15" s="1"/>
  <c r="G31"/>
  <c r="G30" s="1"/>
  <c r="F31"/>
  <c r="F30" s="1"/>
  <c r="F23" s="1"/>
  <c r="F22" s="1"/>
  <c r="H54"/>
  <c r="F54"/>
  <c r="H210"/>
  <c r="H83"/>
  <c r="F112"/>
  <c r="H157"/>
  <c r="H111" s="1"/>
  <c r="H250"/>
  <c r="H249" s="1"/>
  <c r="H248" s="1"/>
  <c r="H247" s="1"/>
  <c r="H23"/>
  <c r="H22" s="1"/>
  <c r="H31"/>
  <c r="H30" s="1"/>
  <c r="F83"/>
  <c r="H168"/>
  <c r="F197"/>
  <c r="F167" s="1"/>
  <c r="G113"/>
  <c r="G136"/>
  <c r="G135" s="1"/>
  <c r="G134" s="1"/>
  <c r="G251"/>
  <c r="G254"/>
  <c r="G253" s="1"/>
  <c r="G257"/>
  <c r="G256" s="1"/>
  <c r="G260"/>
  <c r="G259" s="1"/>
  <c r="G269"/>
  <c r="G266" s="1"/>
  <c r="G264" s="1"/>
  <c r="G263" s="1"/>
  <c r="G262" s="1"/>
  <c r="G305"/>
  <c r="G302" s="1"/>
  <c r="G301" s="1"/>
  <c r="F257" i="7"/>
  <c r="H258"/>
  <c r="H257" s="1"/>
  <c r="H256" s="1"/>
  <c r="H255" s="1"/>
  <c r="G258"/>
  <c r="G257" s="1"/>
  <c r="G256" s="1"/>
  <c r="G255" s="1"/>
  <c r="G294"/>
  <c r="H271"/>
  <c r="H109"/>
  <c r="H108" s="1"/>
  <c r="H107" s="1"/>
  <c r="H110"/>
  <c r="H203"/>
  <c r="G83"/>
  <c r="G82" s="1"/>
  <c r="F203"/>
  <c r="F191" s="1"/>
  <c r="F162" s="1"/>
  <c r="H207"/>
  <c r="H219"/>
  <c r="H218" s="1"/>
  <c r="H191" s="1"/>
  <c r="G230"/>
  <c r="G229" s="1"/>
  <c r="G228" s="1"/>
  <c r="G287"/>
  <c r="G286" s="1"/>
  <c r="G285" s="1"/>
  <c r="G284" s="1"/>
  <c r="G15"/>
  <c r="F54"/>
  <c r="F15" s="1"/>
  <c r="H83"/>
  <c r="H82" s="1"/>
  <c r="H97"/>
  <c r="H96" s="1"/>
  <c r="H95" s="1"/>
  <c r="G108"/>
  <c r="F152"/>
  <c r="H165"/>
  <c r="H164" s="1"/>
  <c r="H163" s="1"/>
  <c r="H293"/>
  <c r="H292" s="1"/>
  <c r="G135"/>
  <c r="G134" s="1"/>
  <c r="G133" s="1"/>
  <c r="G155"/>
  <c r="G154" s="1"/>
  <c r="G153" s="1"/>
  <c r="G152" s="1"/>
  <c r="G205"/>
  <c r="G204" s="1"/>
  <c r="G203" s="1"/>
  <c r="G238"/>
  <c r="G210"/>
  <c r="G207" s="1"/>
  <c r="G216"/>
  <c r="G213" s="1"/>
  <c r="G212" s="1"/>
  <c r="G222"/>
  <c r="G219" s="1"/>
  <c r="G218" s="1"/>
  <c r="G236"/>
  <c r="G290"/>
  <c r="G296"/>
  <c r="G14" i="8" l="1"/>
  <c r="H197"/>
  <c r="H167" s="1"/>
  <c r="G197"/>
  <c r="G167" s="1"/>
  <c r="G111"/>
  <c r="F111"/>
  <c r="H15"/>
  <c r="F15"/>
  <c r="G250"/>
  <c r="G249" s="1"/>
  <c r="G248" s="1"/>
  <c r="G247" s="1"/>
  <c r="F255" i="7"/>
  <c r="F256"/>
  <c r="G293"/>
  <c r="G292" s="1"/>
  <c r="H14"/>
  <c r="H303" s="1"/>
  <c r="G191"/>
  <c r="G162" s="1"/>
  <c r="H162"/>
  <c r="G107"/>
  <c r="F14" i="8" l="1"/>
  <c r="F312" s="1"/>
  <c r="H14"/>
  <c r="H312" s="1"/>
  <c r="G312"/>
  <c r="G303" i="7"/>
</calcChain>
</file>

<file path=xl/sharedStrings.xml><?xml version="1.0" encoding="utf-8"?>
<sst xmlns="http://schemas.openxmlformats.org/spreadsheetml/2006/main" count="2557" uniqueCount="472">
  <si>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</si>
  <si>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</si>
  <si>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</si>
  <si>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</si>
  <si>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</si>
  <si>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</si>
  <si>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</si>
  <si>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</si>
  <si>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</si>
  <si>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</si>
  <si>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</si>
  <si>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</si>
  <si>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</si>
  <si>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</si>
  <si>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</si>
  <si>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</si>
  <si>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</si>
  <si>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</si>
  <si>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</si>
  <si>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</si>
  <si>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</si>
  <si>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</si>
  <si>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</si>
  <si>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</si>
  <si>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</si>
  <si>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</si>
  <si>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</si>
  <si>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</si>
  <si>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</si>
  <si>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</si>
  <si>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</si>
  <si>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</si>
  <si>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</si>
  <si>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</si>
  <si>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</si>
  <si>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</si>
  <si>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</si>
  <si>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</si>
  <si>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</si>
  <si>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</si>
  <si>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</si>
  <si>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</si>
  <si>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</si>
  <si>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</si>
  <si>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</si>
  <si>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</si>
  <si>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</si>
  <si>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</si>
  <si>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</si>
  <si>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</si>
  <si>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</si>
  <si>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</si>
  <si>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</si>
  <si>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</si>
  <si>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</si>
  <si>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</si>
  <si>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</si>
  <si>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</si>
  <si>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</si>
  <si>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</si>
  <si>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</si>
  <si>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</si>
  <si>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</si>
  <si>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</si>
  <si>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</si>
  <si>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</si>
  <si>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</si>
  <si>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</si>
  <si>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</si>
  <si>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</si>
  <si>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</si>
  <si>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</si>
  <si>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</si>
  <si>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</si>
  <si>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</si>
  <si>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</si>
  <si>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</si>
  <si>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</si>
  <si>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</si>
  <si>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</si>
  <si>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</si>
  <si>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</si>
  <si>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</si>
  <si>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</si>
  <si>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</si>
  <si>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</si>
  <si>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</si>
  <si>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</si>
  <si>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</si>
  <si>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</si>
  <si>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</si>
  <si>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</si>
  <si>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</si>
  <si>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</si>
  <si>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</si>
  <si>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</si>
  <si>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</si>
  <si>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</si>
  <si>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</si>
  <si>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</si>
  <si>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</si>
  <si>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</si>
  <si>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</si>
  <si>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</si>
  <si>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</si>
  <si>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</si>
  <si>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</si>
  <si>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</si>
  <si>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</si>
  <si>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</si>
  <si>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</si>
  <si>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</si>
  <si>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</si>
  <si>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</si>
  <si>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</si>
  <si>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</si>
  <si>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</si>
  <si>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</si>
  <si>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</si>
  <si>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</si>
  <si>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</si>
  <si>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</si>
  <si>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</si>
  <si>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</si>
  <si>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</si>
  <si>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</si>
  <si>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</si>
  <si>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</si>
  <si>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</si>
  <si>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</si>
  <si>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</si>
  <si>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</si>
  <si>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</si>
  <si>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</si>
  <si>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</si>
  <si>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</si>
  <si>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</si>
  <si>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</si>
  <si>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</si>
  <si>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</si>
  <si>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</si>
  <si>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</si>
  <si>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</si>
  <si>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</si>
  <si>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</si>
  <si>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</si>
  <si>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</si>
  <si>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</si>
  <si>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</si>
  <si>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</si>
  <si>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</si>
  <si>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</si>
  <si>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</si>
  <si>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</si>
  <si>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</si>
  <si>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</si>
  <si>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</si>
  <si>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</si>
  <si>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</si>
  <si>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</si>
  <si>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</si>
  <si>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</si>
  <si>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</si>
  <si>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</si>
  <si>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</si>
  <si>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</si>
  <si>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</si>
  <si>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</si>
  <si>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05 0 00 00000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</si>
  <si>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</si>
  <si>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</si>
  <si>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</si>
  <si>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</si>
  <si>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</si>
  <si>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</si>
  <si>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</si>
  <si>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</si>
  <si>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</si>
  <si>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</si>
  <si>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</si>
  <si>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</si>
  <si>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</si>
  <si>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</si>
  <si>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</si>
  <si>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</si>
  <si>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</si>
  <si>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</si>
  <si>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</si>
  <si>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</si>
  <si>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</si>
  <si>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</si>
  <si>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</si>
  <si>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</si>
  <si>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</si>
  <si>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</si>
  <si>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</si>
  <si>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</si>
  <si>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</si>
  <si>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</si>
  <si>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</si>
  <si>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</si>
  <si>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</si>
  <si>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</si>
  <si>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</si>
  <si>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</si>
  <si>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</si>
  <si>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</si>
  <si>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</si>
  <si>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</si>
  <si>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</si>
  <si>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</si>
  <si>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</si>
  <si>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</si>
  <si>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</si>
  <si>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</si>
  <si>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</si>
  <si>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</si>
  <si>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</si>
  <si>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</si>
  <si>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</si>
  <si>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</si>
  <si>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</si>
  <si>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</si>
  <si>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</si>
  <si>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</si>
  <si>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</si>
  <si>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</si>
  <si>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</si>
  <si>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</si>
  <si>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</si>
  <si>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</si>
  <si>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</si>
  <si>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</si>
  <si>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</si>
  <si>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</si>
  <si>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</si>
  <si>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</si>
  <si>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</si>
  <si>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</si>
  <si>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</si>
  <si>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</si>
  <si>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</si>
  <si>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</si>
  <si>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</si>
  <si>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</si>
  <si>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</si>
  <si>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</si>
  <si>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</si>
  <si>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17 0 01 00000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</si>
  <si>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2022год и плановый период 2023-2024 годов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</si>
  <si>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</si>
  <si>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</si>
  <si>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</si>
  <si>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</si>
  <si>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</si>
  <si>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</si>
  <si>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</si>
  <si>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</si>
  <si>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16 4 10 00000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</si>
  <si>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</si>
  <si>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</si>
  <si>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</si>
  <si>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</si>
  <si>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</si>
  <si>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</si>
  <si>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14 4 02 S4770</t>
  </si>
  <si>
    <t>Комплекс процессных  мероприятий "Сохранение  и  восстановление  земельных  ресурсов"</t>
  </si>
  <si>
    <t>05 4 01 00000</t>
  </si>
  <si>
    <t>05 4 01 10050</t>
  </si>
  <si>
    <t>05 4 01 S4310</t>
  </si>
  <si>
    <t>Комплекс процессных  мероприятий "Благоустройство общественных территорий"</t>
  </si>
  <si>
    <t>06 4 02 00000</t>
  </si>
  <si>
    <t>06 4 02 F0380</t>
  </si>
  <si>
    <t>Комплекс процессных  мероприятий; "Обустройство придомовой территории д. Вындин Остров , ул. Центральная у дома №14"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</si>
  <si>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</si>
  <si>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</si>
  <si>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</si>
  <si>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</si>
  <si>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</si>
  <si>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</si>
  <si>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</si>
  <si>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</si>
  <si>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</si>
  <si>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</si>
  <si>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</si>
  <si>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</si>
  <si>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</si>
  <si>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</si>
  <si>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</si>
  <si>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</si>
  <si>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</si>
  <si>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</si>
  <si>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</si>
  <si>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14 0 02 00000</t>
  </si>
  <si>
    <t>14 4 01 00000</t>
  </si>
  <si>
    <t>14 4 01S4770</t>
  </si>
  <si>
    <t>от 21.12.2021 г №57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</si>
  <si>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</si>
  <si>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</si>
  <si>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</si>
  <si>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</si>
  <si>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</si>
  <si>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</si>
  <si>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>Прочие мероприятия по  физкультуре и спорту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</si>
  <si>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</si>
  <si>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</si>
  <si>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</si>
  <si>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</si>
  <si>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</si>
  <si>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</si>
  <si>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</si>
  <si>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</si>
  <si>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</si>
  <si>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На реализацию комплекса мер по профилактике правонарушений и рискованного поведения в молодежной среде</t>
  </si>
  <si>
    <t>08 4 01 S4350</t>
  </si>
  <si>
    <t>в ред. от 11.07.2022г №18</t>
  </si>
  <si>
    <t>Комплекс процессных  мероприятий "Обустройство пожарного подьездного пути  в дер. Болотово"</t>
  </si>
  <si>
    <t>проект</t>
  </si>
  <si>
    <t>от ___12.2022 г №____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</si>
  <si>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2023год и плановый период 2024-2025 годов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</si>
  <si>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</si>
  <si>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</si>
  <si>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</si>
  <si>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</si>
  <si>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</si>
  <si>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</si>
  <si>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</si>
  <si>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</si>
  <si>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</si>
  <si>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</si>
  <si>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</si>
  <si>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</si>
  <si>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</si>
  <si>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</si>
  <si>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</si>
  <si>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</si>
  <si>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</si>
  <si>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</si>
  <si>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</si>
  <si>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050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</si>
  <si>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</si>
  <si>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</si>
  <si>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</si>
  <si>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</si>
  <si>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</si>
  <si>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Главный  распорядитель средств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</si>
  <si>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годы"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</si>
  <si>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2025-2027 гг. 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</si>
  <si>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</si>
  <si>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2025-2027 г.г."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</si>
  <si>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</si>
  <si>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>расходов бюджета  Вындиноостровского сельского поселения Волховского муниципального района Ленинградской области на 2025год и плановый период 2026-2027 годов</t>
  </si>
  <si>
    <t>Региональный проект "Формирование комфортной городской среды"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</si>
  <si>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</si>
  <si>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>Культура</t>
  </si>
  <si>
    <t>Реализация мероприятий по обеспечению жильем молодых семей</t>
  </si>
  <si>
    <t>Субсидии гражданам на приобретение жилья</t>
  </si>
  <si>
    <t>Прочие мероприятия по физкультуре и спорту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</si>
  <si>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</si>
  <si>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0314</t>
  </si>
  <si>
    <t>01 4 03 9Д020</t>
  </si>
  <si>
    <t>16 7 00 00000</t>
  </si>
  <si>
    <t>16 7 01 00000</t>
  </si>
  <si>
    <t>16 7 01 L4970</t>
  </si>
  <si>
    <t xml:space="preserve">Региональные проекты </t>
  </si>
  <si>
    <t>Региональный проект "Улучшение жилищных условий и обеспечение жильем отдельных категорий граждан"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</si>
  <si>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2024-2026 годы» 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</si>
  <si>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2025-2027 годы"</t>
  </si>
  <si>
    <t>Комплекс процессных  мероприятий на подготовку и выполнение прочих работ по содержанию дорог, придомовых территорий и подъездов к домам, содержание дорог в сезонные периоды</t>
  </si>
  <si>
    <t>01 4 03 00000</t>
  </si>
  <si>
    <t xml:space="preserve"> Вындиноостровского сельского поселение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</si>
  <si>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</si>
  <si>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На разработку проектно-сметной документации, проведение обмерных работ и технического обследования зданий</t>
  </si>
  <si>
    <t>Бюджетные инвестиции в объекты капитального строительства государственной (муниципальной) собственности</t>
  </si>
  <si>
    <t>08 4 01 F0480</t>
  </si>
  <si>
    <t>ОБРАЗОВАНИЕ</t>
  </si>
  <si>
    <t>0000000000</t>
  </si>
  <si>
    <t>0800000000</t>
  </si>
  <si>
    <t>0840000000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</si>
  <si>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</si>
  <si>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0840100000</t>
  </si>
  <si>
    <t>0840160290</t>
  </si>
  <si>
    <t>Субсидии бюджетным учреждениям на иные цели</t>
  </si>
  <si>
    <t>0700</t>
  </si>
  <si>
    <t>На оплату электроэнергии за уличное освещение</t>
  </si>
  <si>
    <t>Закупка энергетических ресурсов</t>
  </si>
  <si>
    <t>На поддержку развития общественной инфраструктуры муниципального значения</t>
  </si>
  <si>
    <t>Прочая закупка товаров, работ и услуг</t>
  </si>
  <si>
    <t>68901F0450</t>
  </si>
  <si>
    <t>68901S4840</t>
  </si>
  <si>
    <t>244</t>
  </si>
  <si>
    <t>Уплата прочих налогов, сборов</t>
  </si>
  <si>
    <t>6890110170</t>
  </si>
  <si>
    <t>Муниципальная программа "Проведение работ по благоустройству, озеленению и экологической безопасности населенных пунктов Вындиноостровского сельского поселения Волховского муниципального района Ленинградской области"</t>
  </si>
  <si>
    <t>Муниципальные проекты</t>
  </si>
  <si>
    <t>На мероприятия по ликвидации мест несанкционированного размещения отходов и озеленение</t>
  </si>
  <si>
    <t>1800000000</t>
  </si>
  <si>
    <t>1850000000</t>
  </si>
  <si>
    <t>1850100000</t>
  </si>
  <si>
    <t>1850160560</t>
  </si>
  <si>
    <t>Региональные проекты</t>
  </si>
  <si>
    <t>Реализация программ формирования современной городской среды</t>
  </si>
  <si>
    <t>0600000000</t>
  </si>
  <si>
    <t>0620000000</t>
  </si>
  <si>
    <t>062И400000</t>
  </si>
  <si>
    <t>062И455550</t>
  </si>
  <si>
    <t>Отраслевые проекты</t>
  </si>
  <si>
    <t>Отраслевой проект "Благоустройство сельских территорий"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</si>
  <si>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</si>
  <si>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0570000000</t>
  </si>
  <si>
    <t>0570100000</t>
  </si>
  <si>
    <t>05701S4310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</si>
  <si>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</si>
  <si>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</si>
  <si>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0550000000</t>
  </si>
  <si>
    <t>0550200000</t>
  </si>
  <si>
    <t>05502F0550</t>
  </si>
  <si>
    <t>Прочие мероприятия по начислению найма</t>
  </si>
  <si>
    <t>6800000000</t>
  </si>
  <si>
    <t>6890000000</t>
  </si>
  <si>
    <t>6890100000</t>
  </si>
  <si>
    <t>6890110250</t>
  </si>
  <si>
    <t>Комплекс процессных мероприятий "Обустройство мест (площадок) накопления ТКО"</t>
  </si>
  <si>
    <t>Оснащение мест (площадок) для накопления ТКО емкостями для накопления ТКО</t>
  </si>
  <si>
    <t>1740000000</t>
  </si>
  <si>
    <t>1740100000</t>
  </si>
  <si>
    <t>1740110281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</si>
  <si>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</si>
  <si>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На реализацию мероприятий по обеспечению устойчивого функционирования объектов теплоснабжения на территории Ленинградской области (конкурсные)</t>
  </si>
  <si>
    <t>Закупка товаров, работ и услуг в целях капитального ремонта государственного (муниципального) имущества</t>
  </si>
  <si>
    <t>0900000000</t>
  </si>
  <si>
    <t>0970000000</t>
  </si>
  <si>
    <t>0970100000</t>
  </si>
  <si>
    <t>09701SТ160</t>
  </si>
  <si>
    <t>Мероприятия по землеустройству и землепользованию</t>
  </si>
  <si>
    <t>Муниципальная программа "Развитие и поддержка малого и среднего предпринимательства в Вындиноостровском сельском поселении на 2024-2026 год"</t>
  </si>
  <si>
    <t>Мероприятия по информированию населения для формирования интереса к развитию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</t>
  </si>
  <si>
    <t>1300000000</t>
  </si>
  <si>
    <t>1340000000</t>
  </si>
  <si>
    <t>1340100000</t>
  </si>
  <si>
    <t>1340110150</t>
  </si>
  <si>
    <t>Комплекс процессных мероприятий по благоустройству</t>
  </si>
  <si>
    <t>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 (конкурсные)</t>
  </si>
  <si>
    <t>0200000000</t>
  </si>
  <si>
    <t>0240000000</t>
  </si>
  <si>
    <t>0240100000</t>
  </si>
  <si>
    <t>02401S5130</t>
  </si>
  <si>
    <t>На повышение безопасности дорожного движения и содержание дорог в сезонные периоды.</t>
  </si>
  <si>
    <t>00 0 00 00000</t>
  </si>
  <si>
    <t>Другие вопросы в области национальной безопасности и правоохранительной деятельности</t>
  </si>
  <si>
    <t>На обслуживание местной системы оповещения на территории Волховского муниципального района</t>
  </si>
  <si>
    <t>68901F0650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</si>
  <si>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</si>
  <si>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 xml:space="preserve">Непрограммные расходы </t>
  </si>
  <si>
    <t>Осуществление первичного воинского учета органами местного самоуправления поселений, муниципальных и городских округов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</si>
  <si>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</si>
  <si>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</si>
  <si>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Другие обязательства органов местного самоуправления</t>
  </si>
  <si>
    <t>Комплекс процессных мероприятий "Обучение муниципальных служащих администрации по вопросам противодействия коррупции"</t>
  </si>
  <si>
    <t>Резервные средства</t>
  </si>
  <si>
    <t>На подготовку и выполнения прочих работ по содержанию дорог местного значения в рамках непрограммных расходов</t>
  </si>
  <si>
    <t>Резервные фонды</t>
  </si>
  <si>
    <t>Иные межбюджетные трансферты</t>
  </si>
  <si>
    <t xml:space="preserve">Обеспечение деятельности органов местного самоуправления </t>
  </si>
  <si>
    <t>Итого</t>
  </si>
  <si>
    <t>на 01.02.2025</t>
  </si>
  <si>
    <t xml:space="preserve">от 28.01.2025 г №1 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</si>
  <si>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Вындиноостровского сельского поселения Волховского муниципального района Ленинградской области на 2025 годы"</t>
  </si>
  <si>
    <t>Муниципальная программа "Обеспечение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 2024-2026 гг"</t>
  </si>
  <si>
    <t>Муниципальная программа "Формирование комфортной городской среды на территории Вындиноостровского сельского поселения на 2025-2030 годы"</t>
  </si>
  <si>
    <t>Муниципальная программа "Развитие культуры Вындиноостровского сельского поселения на 2025-2027 годы"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</si>
  <si>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 на 2025 год"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</si>
</sst>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27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</font>
    <font>
      <sz val="8"/>
      <name val="Arial Cyr"/>
    </font>
    <font>
      <b/>
      <sz val="8"/>
      <name val="Arial"/>
      <family val="2"/>
      <charset val="204"/>
    </font>
    <font>
      <b/>
      <sz val="9"/>
      <name val="Arial Cyr"/>
    </font>
    <font>
      <b/>
      <sz val="10"/>
      <name val="Arial Cyr"/>
    </font>
    <font>
      <sz val="10"/>
      <name val="Arial Cyr"/>
    </font>
    <font>
      <sz val="9"/>
      <name val="Arial Cyr"/>
    </font>
    <font>
      <sz val="9"/>
      <name val="Arial Cyr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267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165" fontId="5" fillId="3" borderId="5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left" wrapText="1"/>
    </xf>
    <xf numFmtId="0" fontId="1" fillId="4" borderId="18" xfId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0" fontId="0" fillId="0" borderId="4" xfId="0" applyBorder="1"/>
    <xf numFmtId="4" fontId="0" fillId="0" borderId="4" xfId="0" applyNumberFormat="1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5" fillId="0" borderId="4" xfId="0" applyFont="1" applyBorder="1"/>
    <xf numFmtId="0" fontId="15" fillId="0" borderId="4" xfId="0" applyFont="1" applyBorder="1" applyAlignment="1">
      <alignment horizontal="center" vertical="center"/>
    </xf>
    <xf numFmtId="4" fontId="15" fillId="0" borderId="4" xfId="0" applyNumberFormat="1" applyFont="1" applyBorder="1"/>
    <xf numFmtId="0" fontId="15" fillId="0" borderId="0" xfId="0" applyFont="1"/>
    <xf numFmtId="2" fontId="0" fillId="0" borderId="4" xfId="0" applyNumberFormat="1" applyBorder="1"/>
    <xf numFmtId="0" fontId="0" fillId="0" borderId="4" xfId="0" applyFont="1" applyBorder="1"/>
    <xf numFmtId="0" fontId="0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wrapText="1"/>
    </xf>
    <xf numFmtId="0" fontId="17" fillId="0" borderId="4" xfId="0" applyFont="1" applyBorder="1" applyAlignment="1">
      <alignment wrapText="1"/>
    </xf>
    <xf numFmtId="0" fontId="14" fillId="0" borderId="4" xfId="0" applyNumberFormat="1" applyFont="1" applyBorder="1" applyAlignment="1">
      <alignment wrapText="1"/>
    </xf>
    <xf numFmtId="2" fontId="15" fillId="0" borderId="4" xfId="0" applyNumberFormat="1" applyFont="1" applyBorder="1"/>
    <xf numFmtId="0" fontId="0" fillId="0" borderId="4" xfId="0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7" fillId="5" borderId="4" xfId="0" applyFont="1" applyFill="1" applyBorder="1" applyAlignment="1">
      <alignment wrapText="1"/>
    </xf>
    <xf numFmtId="0" fontId="15" fillId="5" borderId="4" xfId="0" applyFont="1" applyFill="1" applyBorder="1"/>
    <xf numFmtId="0" fontId="15" fillId="5" borderId="4" xfId="0" applyFont="1" applyFill="1" applyBorder="1" applyAlignment="1">
      <alignment horizontal="center"/>
    </xf>
    <xf numFmtId="0" fontId="15" fillId="5" borderId="0" xfId="0" applyFont="1" applyFill="1"/>
    <xf numFmtId="0" fontId="15" fillId="5" borderId="4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wrapText="1"/>
    </xf>
    <xf numFmtId="0" fontId="0" fillId="5" borderId="4" xfId="0" applyFill="1" applyBorder="1"/>
    <xf numFmtId="0" fontId="0" fillId="5" borderId="4" xfId="0" applyFill="1" applyBorder="1" applyAlignment="1">
      <alignment horizontal="center" vertical="center"/>
    </xf>
    <xf numFmtId="0" fontId="0" fillId="5" borderId="0" xfId="0" applyFill="1"/>
    <xf numFmtId="2" fontId="15" fillId="5" borderId="4" xfId="0" applyNumberFormat="1" applyFont="1" applyFill="1" applyBorder="1"/>
    <xf numFmtId="2" fontId="0" fillId="5" borderId="4" xfId="0" applyNumberFormat="1" applyFill="1" applyBorder="1"/>
    <xf numFmtId="0" fontId="15" fillId="0" borderId="4" xfId="0" applyFont="1" applyBorder="1" applyAlignment="1"/>
    <xf numFmtId="2" fontId="15" fillId="0" borderId="4" xfId="0" applyNumberFormat="1" applyFont="1" applyBorder="1" applyAlignment="1"/>
    <xf numFmtId="0" fontId="15" fillId="0" borderId="0" xfId="0" applyFont="1" applyAlignment="1"/>
    <xf numFmtId="0" fontId="0" fillId="5" borderId="4" xfId="0" applyFill="1" applyBorder="1" applyAlignment="1">
      <alignment horizontal="center"/>
    </xf>
    <xf numFmtId="2" fontId="0" fillId="5" borderId="4" xfId="0" applyNumberFormat="1" applyFont="1" applyFill="1" applyBorder="1"/>
    <xf numFmtId="4" fontId="15" fillId="5" borderId="4" xfId="0" applyNumberFormat="1" applyFont="1" applyFill="1" applyBorder="1"/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/>
    <xf numFmtId="49" fontId="0" fillId="0" borderId="4" xfId="0" applyNumberFormat="1" applyBorder="1" applyAlignment="1">
      <alignment horizontal="center" vertical="center"/>
    </xf>
    <xf numFmtId="49" fontId="0" fillId="0" borderId="4" xfId="0" applyNumberFormat="1" applyBorder="1"/>
    <xf numFmtId="49" fontId="15" fillId="5" borderId="4" xfId="0" applyNumberFormat="1" applyFont="1" applyFill="1" applyBorder="1" applyAlignment="1">
      <alignment horizontal="center" vertical="center"/>
    </xf>
    <xf numFmtId="49" fontId="0" fillId="5" borderId="4" xfId="0" applyNumberFormat="1" applyFill="1" applyBorder="1" applyAlignment="1">
      <alignment horizontal="center" vertical="center"/>
    </xf>
    <xf numFmtId="49" fontId="0" fillId="5" borderId="4" xfId="0" applyNumberFormat="1" applyFill="1" applyBorder="1" applyAlignment="1">
      <alignment horizontal="center"/>
    </xf>
    <xf numFmtId="49" fontId="15" fillId="0" borderId="4" xfId="0" applyNumberFormat="1" applyFont="1" applyBorder="1" applyAlignment="1">
      <alignment horizontal="center"/>
    </xf>
    <xf numFmtId="49" fontId="15" fillId="5" borderId="4" xfId="0" applyNumberFormat="1" applyFont="1" applyFill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4" xfId="0" applyNumberFormat="1" applyFont="1" applyBorder="1" applyAlignment="1">
      <alignment horizontal="center" vertical="center"/>
    </xf>
    <xf numFmtId="2" fontId="0" fillId="0" borderId="4" xfId="0" applyNumberFormat="1" applyFont="1" applyBorder="1"/>
    <xf numFmtId="0" fontId="20" fillId="0" borderId="4" xfId="0" applyFont="1" applyBorder="1" applyAlignment="1">
      <alignment wrapText="1"/>
    </xf>
    <xf numFmtId="49" fontId="22" fillId="0" borderId="3" xfId="0" applyNumberFormat="1" applyFont="1" applyBorder="1" applyAlignment="1" applyProtection="1">
      <alignment horizontal="center" wrapText="1"/>
    </xf>
    <xf numFmtId="49" fontId="23" fillId="0" borderId="2" xfId="0" applyNumberFormat="1" applyFont="1" applyBorder="1" applyAlignment="1" applyProtection="1">
      <alignment horizontal="center" wrapText="1"/>
    </xf>
    <xf numFmtId="4" fontId="22" fillId="5" borderId="3" xfId="0" applyNumberFormat="1" applyFont="1" applyFill="1" applyBorder="1" applyAlignment="1" applyProtection="1">
      <alignment horizontal="right" wrapText="1"/>
    </xf>
    <xf numFmtId="4" fontId="23" fillId="5" borderId="2" xfId="0" applyNumberFormat="1" applyFont="1" applyFill="1" applyBorder="1" applyAlignment="1" applyProtection="1">
      <alignment horizontal="right" wrapText="1"/>
    </xf>
    <xf numFmtId="49" fontId="21" fillId="0" borderId="24" xfId="0" applyNumberFormat="1" applyFont="1" applyBorder="1" applyAlignment="1" applyProtection="1">
      <alignment horizontal="left" vertical="center" wrapText="1"/>
    </xf>
    <xf numFmtId="49" fontId="24" fillId="0" borderId="2" xfId="0" applyNumberFormat="1" applyFont="1" applyBorder="1" applyAlignment="1" applyProtection="1">
      <alignment horizontal="left" vertical="center" wrapText="1"/>
    </xf>
    <xf numFmtId="49" fontId="22" fillId="0" borderId="3" xfId="0" applyNumberFormat="1" applyFont="1" applyBorder="1" applyAlignment="1" applyProtection="1">
      <alignment horizontal="center" vertical="center" wrapText="1"/>
    </xf>
    <xf numFmtId="49" fontId="23" fillId="0" borderId="2" xfId="0" applyNumberFormat="1" applyFont="1" applyBorder="1" applyAlignment="1" applyProtection="1">
      <alignment horizontal="center" vertical="center" wrapText="1"/>
    </xf>
    <xf numFmtId="49" fontId="25" fillId="0" borderId="24" xfId="0" applyNumberFormat="1" applyFont="1" applyBorder="1" applyAlignment="1" applyProtection="1">
      <alignment horizontal="left" vertical="center" wrapText="1"/>
    </xf>
    <xf numFmtId="49" fontId="0" fillId="0" borderId="4" xfId="0" applyNumberFormat="1" applyFont="1" applyBorder="1" applyAlignment="1">
      <alignment horizontal="center"/>
    </xf>
    <xf numFmtId="4" fontId="22" fillId="5" borderId="3" xfId="0" applyNumberFormat="1" applyFont="1" applyFill="1" applyBorder="1" applyAlignment="1" applyProtection="1">
      <alignment horizontal="right" vertical="center" wrapText="1"/>
    </xf>
    <xf numFmtId="0" fontId="15" fillId="5" borderId="4" xfId="0" applyFont="1" applyFill="1" applyBorder="1" applyAlignment="1"/>
    <xf numFmtId="49" fontId="22" fillId="5" borderId="3" xfId="0" applyNumberFormat="1" applyFont="1" applyFill="1" applyBorder="1" applyAlignment="1" applyProtection="1">
      <alignment horizontal="center" vertical="center" wrapText="1"/>
    </xf>
    <xf numFmtId="49" fontId="22" fillId="5" borderId="3" xfId="0" applyNumberFormat="1" applyFont="1" applyFill="1" applyBorder="1" applyAlignment="1" applyProtection="1">
      <alignment horizontal="center" wrapText="1"/>
    </xf>
    <xf numFmtId="0" fontId="15" fillId="0" borderId="4" xfId="0" applyFont="1" applyBorder="1" applyAlignment="1">
      <alignment vertical="center"/>
    </xf>
    <xf numFmtId="2" fontId="15" fillId="0" borderId="4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49" fontId="15" fillId="0" borderId="4" xfId="0" applyNumberFormat="1" applyFont="1" applyBorder="1"/>
    <xf numFmtId="0" fontId="0" fillId="0" borderId="0" xfId="0" applyFont="1" applyBorder="1"/>
    <xf numFmtId="49" fontId="21" fillId="5" borderId="24" xfId="0" applyNumberFormat="1" applyFont="1" applyFill="1" applyBorder="1" applyAlignment="1" applyProtection="1">
      <alignment horizontal="left" vertical="center" wrapText="1"/>
    </xf>
    <xf numFmtId="49" fontId="24" fillId="5" borderId="2" xfId="0" applyNumberFormat="1" applyFont="1" applyFill="1" applyBorder="1" applyAlignment="1" applyProtection="1">
      <alignment horizontal="left" vertical="center" wrapText="1"/>
    </xf>
    <xf numFmtId="49" fontId="21" fillId="5" borderId="4" xfId="0" applyNumberFormat="1" applyFont="1" applyFill="1" applyBorder="1" applyAlignment="1" applyProtection="1">
      <alignment horizontal="left" vertical="center" wrapText="1"/>
    </xf>
    <xf numFmtId="4" fontId="22" fillId="5" borderId="4" xfId="0" applyNumberFormat="1" applyFont="1" applyFill="1" applyBorder="1" applyAlignment="1" applyProtection="1">
      <alignment horizontal="right" wrapText="1"/>
    </xf>
    <xf numFmtId="49" fontId="24" fillId="5" borderId="4" xfId="0" applyNumberFormat="1" applyFont="1" applyFill="1" applyBorder="1" applyAlignment="1" applyProtection="1">
      <alignment horizontal="left" vertical="center" wrapText="1"/>
    </xf>
    <xf numFmtId="4" fontId="23" fillId="5" borderId="4" xfId="0" applyNumberFormat="1" applyFont="1" applyFill="1" applyBorder="1" applyAlignment="1" applyProtection="1">
      <alignment horizontal="right" wrapText="1"/>
    </xf>
    <xf numFmtId="4" fontId="22" fillId="5" borderId="25" xfId="0" applyNumberFormat="1" applyFont="1" applyFill="1" applyBorder="1" applyAlignment="1" applyProtection="1">
      <alignment horizontal="right" wrapText="1"/>
    </xf>
    <xf numFmtId="2" fontId="0" fillId="5" borderId="4" xfId="0" applyNumberFormat="1" applyFont="1" applyFill="1" applyBorder="1" applyAlignment="1"/>
    <xf numFmtId="4" fontId="0" fillId="5" borderId="4" xfId="0" applyNumberFormat="1" applyFill="1" applyBorder="1"/>
    <xf numFmtId="4" fontId="21" fillId="5" borderId="3" xfId="0" applyNumberFormat="1" applyFont="1" applyFill="1" applyBorder="1" applyAlignment="1" applyProtection="1">
      <alignment horizontal="right" vertical="center" wrapText="1"/>
    </xf>
    <xf numFmtId="4" fontId="24" fillId="5" borderId="2" xfId="0" applyNumberFormat="1" applyFont="1" applyFill="1" applyBorder="1" applyAlignment="1" applyProtection="1">
      <alignment horizontal="right" vertical="center" wrapText="1"/>
    </xf>
    <xf numFmtId="49" fontId="24" fillId="5" borderId="2" xfId="0" applyNumberFormat="1" applyFont="1" applyFill="1" applyBorder="1" applyAlignment="1" applyProtection="1">
      <alignment horizontal="center" vertical="center" wrapText="1"/>
    </xf>
    <xf numFmtId="49" fontId="21" fillId="5" borderId="3" xfId="0" applyNumberFormat="1" applyFont="1" applyFill="1" applyBorder="1" applyAlignment="1" applyProtection="1">
      <alignment horizontal="center" vertical="center" wrapText="1"/>
    </xf>
    <xf numFmtId="164" fontId="21" fillId="5" borderId="24" xfId="0" applyNumberFormat="1" applyFont="1" applyFill="1" applyBorder="1" applyAlignment="1" applyProtection="1">
      <alignment horizontal="left" vertical="center" wrapText="1"/>
    </xf>
    <xf numFmtId="49" fontId="23" fillId="5" borderId="2" xfId="0" applyNumberFormat="1" applyFont="1" applyFill="1" applyBorder="1" applyAlignment="1" applyProtection="1">
      <alignment horizontal="center" vertical="center" wrapText="1"/>
    </xf>
    <xf numFmtId="4" fontId="23" fillId="5" borderId="2" xfId="0" applyNumberFormat="1" applyFont="1" applyFill="1" applyBorder="1" applyAlignment="1" applyProtection="1">
      <alignment horizontal="right" vertical="center" wrapText="1"/>
    </xf>
    <xf numFmtId="49" fontId="0" fillId="5" borderId="4" xfId="0" applyNumberFormat="1" applyFont="1" applyFill="1" applyBorder="1" applyAlignment="1">
      <alignment horizontal="center" vertical="center"/>
    </xf>
    <xf numFmtId="0" fontId="0" fillId="5" borderId="4" xfId="0" applyFont="1" applyFill="1" applyBorder="1" applyAlignment="1">
      <alignment horizontal="center"/>
    </xf>
    <xf numFmtId="0" fontId="0" fillId="5" borderId="4" xfId="0" applyFont="1" applyFill="1" applyBorder="1"/>
    <xf numFmtId="49" fontId="18" fillId="5" borderId="24" xfId="0" applyNumberFormat="1" applyFont="1" applyFill="1" applyBorder="1" applyAlignment="1" applyProtection="1">
      <alignment horizontal="left" vertical="center" wrapText="1"/>
    </xf>
    <xf numFmtId="0" fontId="0" fillId="5" borderId="4" xfId="0" applyFont="1" applyFill="1" applyBorder="1" applyAlignment="1">
      <alignment horizontal="center" vertical="center"/>
    </xf>
    <xf numFmtId="0" fontId="15" fillId="5" borderId="0" xfId="0" applyFont="1" applyFill="1" applyAlignment="1"/>
    <xf numFmtId="4" fontId="26" fillId="5" borderId="3" xfId="0" applyNumberFormat="1" applyFont="1" applyFill="1" applyBorder="1" applyAlignment="1" applyProtection="1">
      <alignment horizontal="right" vertical="center" wrapText="1"/>
    </xf>
    <xf numFmtId="49" fontId="19" fillId="5" borderId="2" xfId="0" applyNumberFormat="1" applyFont="1" applyFill="1" applyBorder="1" applyAlignment="1" applyProtection="1">
      <alignment horizontal="left" vertical="center" wrapText="1"/>
    </xf>
    <xf numFmtId="49" fontId="0" fillId="5" borderId="4" xfId="0" applyNumberFormat="1" applyFont="1" applyFill="1" applyBorder="1" applyAlignment="1">
      <alignment horizontal="center"/>
    </xf>
    <xf numFmtId="4" fontId="0" fillId="5" borderId="4" xfId="0" applyNumberFormat="1" applyFont="1" applyFill="1" applyBorder="1"/>
    <xf numFmtId="49" fontId="22" fillId="5" borderId="28" xfId="0" applyNumberFormat="1" applyFont="1" applyFill="1" applyBorder="1" applyAlignment="1" applyProtection="1">
      <alignment horizontal="center" vertical="center" wrapText="1"/>
    </xf>
    <xf numFmtId="4" fontId="22" fillId="5" borderId="28" xfId="0" applyNumberFormat="1" applyFont="1" applyFill="1" applyBorder="1" applyAlignment="1" applyProtection="1">
      <alignment horizontal="right" vertical="center" wrapText="1"/>
    </xf>
    <xf numFmtId="49" fontId="22" fillId="5" borderId="4" xfId="0" applyNumberFormat="1" applyFont="1" applyFill="1" applyBorder="1" applyAlignment="1" applyProtection="1">
      <alignment horizontal="center" vertical="center" wrapText="1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9" fontId="23" fillId="5" borderId="4" xfId="0" applyNumberFormat="1" applyFont="1" applyFill="1" applyBorder="1" applyAlignment="1" applyProtection="1">
      <alignment horizontal="center" vertical="center" wrapText="1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0" fontId="14" fillId="5" borderId="4" xfId="0" applyNumberFormat="1" applyFont="1" applyFill="1" applyBorder="1" applyAlignment="1">
      <alignment wrapText="1"/>
    </xf>
    <xf numFmtId="49" fontId="15" fillId="5" borderId="3" xfId="0" applyNumberFormat="1" applyFont="1" applyFill="1" applyBorder="1" applyAlignment="1" applyProtection="1">
      <alignment horizontal="center" vertical="center" wrapText="1"/>
    </xf>
    <xf numFmtId="49" fontId="0" fillId="5" borderId="2" xfId="0" applyNumberFormat="1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>
      <alignment wrapText="1"/>
    </xf>
    <xf numFmtId="0" fontId="16" fillId="5" borderId="4" xfId="0" applyFont="1" applyFill="1" applyBorder="1" applyAlignment="1">
      <alignment wrapText="1"/>
    </xf>
    <xf numFmtId="49" fontId="15" fillId="5" borderId="3" xfId="0" applyNumberFormat="1" applyFont="1" applyFill="1" applyBorder="1" applyAlignment="1" applyProtection="1">
      <alignment horizontal="center" wrapText="1"/>
    </xf>
    <xf numFmtId="49" fontId="0" fillId="5" borderId="2" xfId="0" applyNumberFormat="1" applyFill="1" applyBorder="1" applyAlignment="1" applyProtection="1">
      <alignment horizontal="center" wrapText="1"/>
    </xf>
    <xf numFmtId="49" fontId="23" fillId="5" borderId="2" xfId="0" applyNumberFormat="1" applyFont="1" applyFill="1" applyBorder="1" applyAlignment="1" applyProtection="1">
      <alignment horizontal="center" wrapText="1"/>
    </xf>
    <xf numFmtId="49" fontId="22" fillId="5" borderId="25" xfId="0" applyNumberFormat="1" applyFont="1" applyFill="1" applyBorder="1" applyAlignment="1" applyProtection="1">
      <alignment horizontal="center" vertical="center" wrapText="1"/>
    </xf>
    <xf numFmtId="4" fontId="22" fillId="5" borderId="25" xfId="0" applyNumberFormat="1" applyFont="1" applyFill="1" applyBorder="1" applyAlignment="1" applyProtection="1">
      <alignment horizontal="right" vertical="center" wrapText="1"/>
    </xf>
    <xf numFmtId="49" fontId="22" fillId="5" borderId="24" xfId="0" applyNumberFormat="1" applyFont="1" applyFill="1" applyBorder="1" applyAlignment="1" applyProtection="1">
      <alignment horizontal="left" vertical="center" wrapText="1"/>
    </xf>
    <xf numFmtId="49" fontId="22" fillId="5" borderId="4" xfId="0" applyNumberFormat="1" applyFont="1" applyFill="1" applyBorder="1" applyAlignment="1" applyProtection="1">
      <alignment horizontal="center" wrapText="1"/>
    </xf>
    <xf numFmtId="49" fontId="23" fillId="5" borderId="4" xfId="0" applyNumberFormat="1" applyFont="1" applyFill="1" applyBorder="1" applyAlignment="1" applyProtection="1">
      <alignment horizontal="center" wrapText="1"/>
    </xf>
    <xf numFmtId="2" fontId="15" fillId="5" borderId="4" xfId="0" applyNumberFormat="1" applyFont="1" applyFill="1" applyBorder="1" applyAlignment="1"/>
    <xf numFmtId="49" fontId="0" fillId="5" borderId="2" xfId="0" applyNumberForma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 applyAlignment="1">
      <alignment horizontal="right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2"/>
  <sheetViews>
    <sheetView view="pageBreakPreview" zoomScale="106" zoomScaleNormal="75" zoomScaleSheetLayoutView="106" workbookViewId="0">
      <selection activeCell="A185" sqref="A185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A5" s="1" t="s">
        <v>317</v>
      </c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318</v>
      </c>
      <c r="G6" s="48"/>
      <c r="H6" s="48"/>
    </row>
    <row r="7" spans="1:11" ht="17.399999999999999" customHeight="1">
      <c r="A7" s="255" t="s">
        <v>3</v>
      </c>
      <c r="B7" s="255"/>
      <c r="C7" s="255"/>
      <c r="D7" s="255"/>
      <c r="E7" s="255"/>
      <c r="F7" s="255"/>
      <c r="G7" s="256"/>
      <c r="H7" s="256"/>
    </row>
    <row r="8" spans="1:11" ht="42" customHeight="1">
      <c r="A8" s="257" t="s">
        <v>319</v>
      </c>
      <c r="B8" s="257"/>
      <c r="C8" s="257"/>
      <c r="D8" s="257"/>
      <c r="E8" s="257"/>
      <c r="F8" s="257"/>
    </row>
    <row r="9" spans="1:11">
      <c r="A9" s="6"/>
      <c r="B9" s="7"/>
      <c r="C9" s="7"/>
      <c r="D9" s="7"/>
      <c r="E9" s="7"/>
      <c r="F9" s="8"/>
    </row>
    <row r="10" spans="1:11" ht="12.75" customHeight="1">
      <c r="A10" s="258" t="s">
        <v>4</v>
      </c>
      <c r="B10" s="259" t="s">
        <v>5</v>
      </c>
      <c r="C10" s="259" t="s">
        <v>6</v>
      </c>
      <c r="D10" s="259" t="s">
        <v>7</v>
      </c>
      <c r="E10" s="259" t="s">
        <v>8</v>
      </c>
      <c r="F10" s="260" t="s">
        <v>9</v>
      </c>
      <c r="G10" s="260" t="s">
        <v>9</v>
      </c>
      <c r="H10" s="260" t="s">
        <v>9</v>
      </c>
    </row>
    <row r="11" spans="1:11">
      <c r="A11" s="258"/>
      <c r="B11" s="259"/>
      <c r="C11" s="259"/>
      <c r="D11" s="259"/>
      <c r="E11" s="259"/>
      <c r="F11" s="260"/>
      <c r="G11" s="260"/>
      <c r="H11" s="260"/>
    </row>
    <row r="12" spans="1:11">
      <c r="A12" s="258"/>
      <c r="B12" s="259"/>
      <c r="C12" s="259"/>
      <c r="D12" s="259"/>
      <c r="E12" s="259"/>
      <c r="F12" s="124" t="s">
        <v>235</v>
      </c>
      <c r="G12" s="124" t="s">
        <v>250</v>
      </c>
      <c r="H12" s="124" t="s">
        <v>320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123" t="s">
        <v>12</v>
      </c>
      <c r="C14" s="123"/>
      <c r="D14" s="123"/>
      <c r="E14" s="123"/>
      <c r="F14" s="12">
        <f>F15+F76+F83+F111+F167+F247+F262+F273+F279+F293</f>
        <v>29963.100000000002</v>
      </c>
      <c r="G14" s="12">
        <f>G15+G76+G83+G111+G167+G247+G262+G279+G311+G293</f>
        <v>19418.900000000001</v>
      </c>
      <c r="H14" s="12">
        <f>H15+H76+H83+H111+H167+H247+H262+H279+H293+H311</f>
        <v>16165.2</v>
      </c>
    </row>
    <row r="15" spans="1:11" s="13" customFormat="1">
      <c r="A15" s="11" t="s">
        <v>13</v>
      </c>
      <c r="B15" s="123"/>
      <c r="C15" s="123" t="s">
        <v>14</v>
      </c>
      <c r="D15" s="123"/>
      <c r="E15" s="123"/>
      <c r="F15" s="12">
        <f>F16+F22+F39+F47+F50+F54</f>
        <v>7879.9000000000005</v>
      </c>
      <c r="G15" s="12">
        <f>G16+G22+G39+G47+G50+G54</f>
        <v>7889.2</v>
      </c>
      <c r="H15" s="12">
        <f>H16+H22+H39+H47+H50+H54</f>
        <v>8429.4</v>
      </c>
    </row>
    <row r="16" spans="1:11" s="13" customFormat="1" ht="52.8">
      <c r="A16" s="11" t="s">
        <v>15</v>
      </c>
      <c r="B16" s="123"/>
      <c r="C16" s="123" t="s">
        <v>16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17</v>
      </c>
      <c r="B17" s="123"/>
      <c r="C17" s="123" t="s">
        <v>16</v>
      </c>
      <c r="D17" s="123" t="s">
        <v>18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19</v>
      </c>
      <c r="B18" s="123"/>
      <c r="C18" s="123" t="s">
        <v>16</v>
      </c>
      <c r="D18" s="123" t="s">
        <v>20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21</v>
      </c>
      <c r="B19" s="123"/>
      <c r="C19" s="123" t="s">
        <v>16</v>
      </c>
      <c r="D19" s="123" t="s">
        <v>22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26</v>
      </c>
      <c r="B22" s="123"/>
      <c r="C22" s="123" t="s">
        <v>27</v>
      </c>
      <c r="D22" s="123"/>
      <c r="E22" s="123"/>
      <c r="F22" s="12">
        <f>F23</f>
        <v>6959.5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28</v>
      </c>
      <c r="B23" s="123"/>
      <c r="C23" s="123" t="s">
        <v>27</v>
      </c>
      <c r="D23" s="123" t="s">
        <v>18</v>
      </c>
      <c r="E23" s="123"/>
      <c r="F23" s="12">
        <f>F24+F30</f>
        <v>6959.5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29</v>
      </c>
      <c r="B24" s="123"/>
      <c r="C24" s="123" t="s">
        <v>27</v>
      </c>
      <c r="D24" s="123" t="s">
        <v>30</v>
      </c>
      <c r="E24" s="123"/>
      <c r="F24" s="12">
        <f>F25</f>
        <v>1290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21</v>
      </c>
      <c r="B25" s="123"/>
      <c r="C25" s="123" t="s">
        <v>27</v>
      </c>
      <c r="D25" s="123" t="s">
        <v>31</v>
      </c>
      <c r="E25" s="123"/>
      <c r="F25" s="12">
        <f>F26+F28</f>
        <v>1290</v>
      </c>
      <c r="G25" s="12">
        <f>G26+G28</f>
        <v>1300</v>
      </c>
      <c r="H25" s="12">
        <f>H26+H28</f>
        <v>1350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1290</v>
      </c>
      <c r="G26" s="17">
        <f>G27</f>
        <v>1300</v>
      </c>
      <c r="H26" s="17">
        <f>H27</f>
        <v>1350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1290</v>
      </c>
      <c r="G27" s="17">
        <v>1300</v>
      </c>
      <c r="H27" s="17">
        <v>1350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23"/>
      <c r="C30" s="123" t="s">
        <v>27</v>
      </c>
      <c r="D30" s="123" t="s">
        <v>20</v>
      </c>
      <c r="E30" s="123"/>
      <c r="F30" s="12">
        <f>F31</f>
        <v>5669.5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21</v>
      </c>
      <c r="B31" s="123"/>
      <c r="C31" s="123" t="s">
        <v>27</v>
      </c>
      <c r="D31" s="123" t="s">
        <v>22</v>
      </c>
      <c r="E31" s="123"/>
      <c r="F31" s="12">
        <f>F32+F35+F37</f>
        <v>5669.5</v>
      </c>
      <c r="G31" s="12">
        <f>G32+G35+G37</f>
        <v>5702</v>
      </c>
      <c r="H31" s="12">
        <f>H32+H35+H37</f>
        <v>6150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5669.5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5069.5</v>
      </c>
      <c r="G33" s="17">
        <v>5202</v>
      </c>
      <c r="H33" s="17">
        <v>5497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600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23"/>
      <c r="C39" s="123" t="s">
        <v>46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96" t="s">
        <v>28</v>
      </c>
      <c r="B40" s="41"/>
      <c r="C40" s="41" t="s">
        <v>46</v>
      </c>
      <c r="D40" s="41" t="s">
        <v>18</v>
      </c>
      <c r="E40" s="41"/>
      <c r="F40" s="54">
        <f t="shared" si="1"/>
        <v>216.3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96" t="s">
        <v>39</v>
      </c>
      <c r="B41" s="41"/>
      <c r="C41" s="41" t="s">
        <v>46</v>
      </c>
      <c r="D41" s="41" t="s">
        <v>20</v>
      </c>
      <c r="E41" s="41"/>
      <c r="F41" s="54">
        <f t="shared" si="1"/>
        <v>216.3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96" t="s">
        <v>21</v>
      </c>
      <c r="B42" s="41"/>
      <c r="C42" s="41" t="s">
        <v>46</v>
      </c>
      <c r="D42" s="41" t="s">
        <v>22</v>
      </c>
      <c r="E42" s="41"/>
      <c r="F42" s="54">
        <f>F43+F45</f>
        <v>216.3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179.3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23" t="s">
        <v>53</v>
      </c>
      <c r="D47" s="123" t="s">
        <v>54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23"/>
      <c r="C50" s="123" t="s">
        <v>60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63</v>
      </c>
      <c r="B53" s="123"/>
      <c r="C53" s="123" t="s">
        <v>60</v>
      </c>
      <c r="D53" s="16" t="s">
        <v>62</v>
      </c>
      <c r="E53" s="16" t="s">
        <v>64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65</v>
      </c>
      <c r="B54" s="123"/>
      <c r="C54" s="123" t="s">
        <v>66</v>
      </c>
      <c r="D54" s="123"/>
      <c r="E54" s="123"/>
      <c r="F54" s="12">
        <f>F55+F60+F64+F70</f>
        <v>540.80000000000007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39" t="s">
        <v>327</v>
      </c>
      <c r="B55" s="41"/>
      <c r="C55" s="41" t="s">
        <v>66</v>
      </c>
      <c r="D55" s="41" t="s">
        <v>68</v>
      </c>
      <c r="E55" s="41"/>
      <c r="F55" s="54">
        <f>F57</f>
        <v>13.2</v>
      </c>
      <c r="G55" s="54">
        <f>G57</f>
        <v>13.2</v>
      </c>
      <c r="H55" s="54">
        <f>H57</f>
        <v>0</v>
      </c>
    </row>
    <row r="56" spans="1:8" s="13" customFormat="1" ht="26.4">
      <c r="A56" s="140" t="s">
        <v>323</v>
      </c>
      <c r="B56" s="41"/>
      <c r="C56" s="41" t="s">
        <v>66</v>
      </c>
      <c r="D56" s="41" t="s">
        <v>332</v>
      </c>
      <c r="E56" s="41"/>
      <c r="F56" s="54">
        <v>13.2</v>
      </c>
      <c r="G56" s="54">
        <v>13.2</v>
      </c>
      <c r="H56" s="54">
        <v>0</v>
      </c>
    </row>
    <row r="57" spans="1:8" s="13" customFormat="1" ht="39.6">
      <c r="A57" s="98" t="s">
        <v>288</v>
      </c>
      <c r="B57" s="41"/>
      <c r="C57" s="41" t="s">
        <v>66</v>
      </c>
      <c r="D57" s="41" t="s">
        <v>290</v>
      </c>
      <c r="E57" s="41"/>
      <c r="F57" s="54">
        <f t="shared" ref="F57:H58" si="4">F58</f>
        <v>13.2</v>
      </c>
      <c r="G57" s="54">
        <f t="shared" si="4"/>
        <v>13.2</v>
      </c>
      <c r="H57" s="54">
        <f t="shared" si="4"/>
        <v>0</v>
      </c>
    </row>
    <row r="58" spans="1:8" ht="52.8">
      <c r="A58" s="27" t="s">
        <v>69</v>
      </c>
      <c r="B58" s="16"/>
      <c r="C58" s="16" t="s">
        <v>66</v>
      </c>
      <c r="D58" s="16" t="s">
        <v>289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24</v>
      </c>
      <c r="B59" s="16"/>
      <c r="C59" s="16" t="s">
        <v>66</v>
      </c>
      <c r="D59" s="16" t="s">
        <v>289</v>
      </c>
      <c r="E59" s="16" t="s">
        <v>25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70</v>
      </c>
      <c r="B60" s="123"/>
      <c r="C60" s="123" t="s">
        <v>66</v>
      </c>
      <c r="D60" s="123" t="s">
        <v>71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72</v>
      </c>
      <c r="B61" s="123"/>
      <c r="C61" s="123" t="s">
        <v>66</v>
      </c>
      <c r="D61" s="123" t="s">
        <v>73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74</v>
      </c>
      <c r="B62" s="16"/>
      <c r="C62" s="16" t="s">
        <v>66</v>
      </c>
      <c r="D62" s="16" t="s">
        <v>75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76</v>
      </c>
      <c r="B63" s="16"/>
      <c r="C63" s="16" t="s">
        <v>66</v>
      </c>
      <c r="D63" s="16" t="s">
        <v>75</v>
      </c>
      <c r="E63" s="16" t="s">
        <v>44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17</v>
      </c>
      <c r="B64" s="123"/>
      <c r="C64" s="123" t="s">
        <v>66</v>
      </c>
      <c r="D64" s="123" t="s">
        <v>18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19</v>
      </c>
      <c r="B65" s="123"/>
      <c r="C65" s="123" t="s">
        <v>66</v>
      </c>
      <c r="D65" s="123" t="s">
        <v>20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21</v>
      </c>
      <c r="B66" s="123"/>
      <c r="C66" s="123" t="s">
        <v>66</v>
      </c>
      <c r="D66" s="123" t="s">
        <v>22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37</v>
      </c>
      <c r="B68" s="16"/>
      <c r="C68" s="16" t="s">
        <v>66</v>
      </c>
      <c r="D68" s="16" t="s">
        <v>78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34.799999999999997" customHeight="1">
      <c r="A69" s="30" t="s">
        <v>76</v>
      </c>
      <c r="B69" s="16"/>
      <c r="C69" s="16" t="s">
        <v>66</v>
      </c>
      <c r="D69" s="16" t="s">
        <v>78</v>
      </c>
      <c r="E69" s="16" t="s">
        <v>25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79</v>
      </c>
      <c r="B70" s="123"/>
      <c r="C70" s="123" t="s">
        <v>66</v>
      </c>
      <c r="D70" s="123" t="s">
        <v>54</v>
      </c>
      <c r="E70" s="123"/>
      <c r="F70" s="12">
        <f t="shared" ref="F70:H72" si="7">F71</f>
        <v>524.1</v>
      </c>
      <c r="G70" s="12">
        <f t="shared" si="7"/>
        <v>650.1</v>
      </c>
      <c r="H70" s="12">
        <f t="shared" si="7"/>
        <v>685.5</v>
      </c>
    </row>
    <row r="71" spans="1:8" s="13" customFormat="1" ht="26.4">
      <c r="A71" s="96" t="s">
        <v>21</v>
      </c>
      <c r="B71" s="41"/>
      <c r="C71" s="41" t="s">
        <v>66</v>
      </c>
      <c r="D71" s="41" t="s">
        <v>80</v>
      </c>
      <c r="E71" s="41"/>
      <c r="F71" s="54">
        <f t="shared" si="7"/>
        <v>524.1</v>
      </c>
      <c r="G71" s="54">
        <f t="shared" si="7"/>
        <v>650.1</v>
      </c>
      <c r="H71" s="54">
        <f t="shared" si="7"/>
        <v>685.5</v>
      </c>
    </row>
    <row r="72" spans="1:8" s="13" customFormat="1" ht="26.4">
      <c r="A72" s="96" t="s">
        <v>21</v>
      </c>
      <c r="B72" s="41"/>
      <c r="C72" s="41" t="s">
        <v>66</v>
      </c>
      <c r="D72" s="41" t="s">
        <v>81</v>
      </c>
      <c r="E72" s="41"/>
      <c r="F72" s="54">
        <f t="shared" si="7"/>
        <v>524.1</v>
      </c>
      <c r="G72" s="54">
        <f t="shared" si="7"/>
        <v>650.1</v>
      </c>
      <c r="H72" s="54">
        <f t="shared" si="7"/>
        <v>685.5</v>
      </c>
    </row>
    <row r="73" spans="1:8" ht="39.6">
      <c r="A73" s="19" t="s">
        <v>82</v>
      </c>
      <c r="B73" s="16"/>
      <c r="C73" s="16" t="s">
        <v>66</v>
      </c>
      <c r="D73" s="16" t="s">
        <v>83</v>
      </c>
      <c r="E73" s="16"/>
      <c r="F73" s="17">
        <f>F74+F75</f>
        <v>524.1</v>
      </c>
      <c r="G73" s="17">
        <f>G74+G75</f>
        <v>650.1</v>
      </c>
      <c r="H73" s="17">
        <f>H74+H75</f>
        <v>685.5</v>
      </c>
    </row>
    <row r="74" spans="1:8" ht="27.6">
      <c r="A74" s="18" t="s">
        <v>24</v>
      </c>
      <c r="B74" s="16"/>
      <c r="C74" s="16" t="s">
        <v>66</v>
      </c>
      <c r="D74" s="16" t="s">
        <v>83</v>
      </c>
      <c r="E74" s="16" t="s">
        <v>25</v>
      </c>
      <c r="F74" s="17">
        <v>484.1</v>
      </c>
      <c r="G74" s="17">
        <v>630.1</v>
      </c>
      <c r="H74" s="17">
        <v>664.5</v>
      </c>
    </row>
    <row r="75" spans="1:8" ht="26.4">
      <c r="A75" s="20" t="s">
        <v>63</v>
      </c>
      <c r="B75" s="16"/>
      <c r="C75" s="16" t="s">
        <v>66</v>
      </c>
      <c r="D75" s="16" t="s">
        <v>83</v>
      </c>
      <c r="E75" s="16" t="s">
        <v>64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84</v>
      </c>
      <c r="B76" s="123"/>
      <c r="C76" s="123" t="s">
        <v>85</v>
      </c>
      <c r="D76" s="123"/>
      <c r="E76" s="123"/>
      <c r="F76" s="12">
        <f t="shared" ref="F76:H81" si="8">F77</f>
        <v>154.1</v>
      </c>
      <c r="G76" s="12">
        <f t="shared" si="8"/>
        <v>159.30000000000001</v>
      </c>
      <c r="H76" s="12">
        <f t="shared" si="8"/>
        <v>159.30000000000001</v>
      </c>
    </row>
    <row r="77" spans="1:8" s="13" customFormat="1" ht="37.200000000000003" customHeight="1">
      <c r="A77" s="96" t="s">
        <v>86</v>
      </c>
      <c r="B77" s="41"/>
      <c r="C77" s="41" t="s">
        <v>87</v>
      </c>
      <c r="D77" s="41"/>
      <c r="E77" s="41"/>
      <c r="F77" s="54">
        <f t="shared" si="8"/>
        <v>154.1</v>
      </c>
      <c r="G77" s="54">
        <f t="shared" si="8"/>
        <v>159.30000000000001</v>
      </c>
      <c r="H77" s="54">
        <f t="shared" si="8"/>
        <v>159.30000000000001</v>
      </c>
    </row>
    <row r="78" spans="1:8" s="13" customFormat="1" ht="27" customHeight="1">
      <c r="A78" s="96" t="s">
        <v>79</v>
      </c>
      <c r="B78" s="41"/>
      <c r="C78" s="41" t="s">
        <v>87</v>
      </c>
      <c r="D78" s="41" t="s">
        <v>54</v>
      </c>
      <c r="E78" s="41"/>
      <c r="F78" s="54">
        <f t="shared" si="8"/>
        <v>154.1</v>
      </c>
      <c r="G78" s="54">
        <f t="shared" si="8"/>
        <v>159.30000000000001</v>
      </c>
      <c r="H78" s="54">
        <f t="shared" si="8"/>
        <v>159.30000000000001</v>
      </c>
    </row>
    <row r="79" spans="1:8" s="13" customFormat="1" ht="34.200000000000003" customHeight="1">
      <c r="A79" s="96" t="s">
        <v>88</v>
      </c>
      <c r="B79" s="41"/>
      <c r="C79" s="41" t="s">
        <v>87</v>
      </c>
      <c r="D79" s="41" t="s">
        <v>80</v>
      </c>
      <c r="E79" s="41"/>
      <c r="F79" s="54">
        <f t="shared" si="8"/>
        <v>154.1</v>
      </c>
      <c r="G79" s="54">
        <f t="shared" si="8"/>
        <v>159.30000000000001</v>
      </c>
      <c r="H79" s="54">
        <f t="shared" si="8"/>
        <v>159.30000000000001</v>
      </c>
    </row>
    <row r="80" spans="1:8" s="13" customFormat="1" ht="42" customHeight="1">
      <c r="A80" s="96" t="s">
        <v>86</v>
      </c>
      <c r="B80" s="41"/>
      <c r="C80" s="41" t="s">
        <v>87</v>
      </c>
      <c r="D80" s="41" t="s">
        <v>81</v>
      </c>
      <c r="E80" s="41"/>
      <c r="F80" s="54">
        <f t="shared" si="8"/>
        <v>154.1</v>
      </c>
      <c r="G80" s="54">
        <f t="shared" si="8"/>
        <v>159.30000000000001</v>
      </c>
      <c r="H80" s="54">
        <f t="shared" si="8"/>
        <v>159.30000000000001</v>
      </c>
    </row>
    <row r="81" spans="1:8" ht="40.799999999999997" customHeight="1">
      <c r="A81" s="15" t="s">
        <v>89</v>
      </c>
      <c r="B81" s="16"/>
      <c r="C81" s="16" t="s">
        <v>87</v>
      </c>
      <c r="D81" s="16" t="s">
        <v>90</v>
      </c>
      <c r="E81" s="16"/>
      <c r="F81" s="17">
        <f t="shared" si="8"/>
        <v>154.1</v>
      </c>
      <c r="G81" s="17">
        <f t="shared" si="8"/>
        <v>159.30000000000001</v>
      </c>
      <c r="H81" s="17">
        <f t="shared" si="8"/>
        <v>159.30000000000001</v>
      </c>
    </row>
    <row r="82" spans="1:8" ht="24.6" customHeight="1">
      <c r="A82" s="19" t="s">
        <v>37</v>
      </c>
      <c r="B82" s="16"/>
      <c r="C82" s="16" t="s">
        <v>87</v>
      </c>
      <c r="D82" s="16" t="s">
        <v>90</v>
      </c>
      <c r="E82" s="16" t="s">
        <v>35</v>
      </c>
      <c r="F82" s="17">
        <v>154.1</v>
      </c>
      <c r="G82" s="21">
        <v>159.30000000000001</v>
      </c>
      <c r="H82" s="21">
        <v>159.30000000000001</v>
      </c>
    </row>
    <row r="83" spans="1:8" ht="26.4">
      <c r="A83" s="11" t="s">
        <v>91</v>
      </c>
      <c r="B83" s="123"/>
      <c r="C83" s="123" t="s">
        <v>92</v>
      </c>
      <c r="D83" s="123"/>
      <c r="E83" s="123"/>
      <c r="F83" s="12">
        <f>F84+F97</f>
        <v>1053.0999999999999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6" t="s">
        <v>93</v>
      </c>
      <c r="B84" s="41"/>
      <c r="C84" s="41" t="s">
        <v>94</v>
      </c>
      <c r="D84" s="41"/>
      <c r="E84" s="41"/>
      <c r="F84" s="54">
        <f>F85+F90</f>
        <v>31.2</v>
      </c>
      <c r="G84" s="54">
        <f>G85+G90</f>
        <v>31.5</v>
      </c>
      <c r="H84" s="54">
        <f>H85+H90</f>
        <v>33.1</v>
      </c>
    </row>
    <row r="85" spans="1:8" s="13" customFormat="1" ht="52.8">
      <c r="A85" s="131" t="s">
        <v>236</v>
      </c>
      <c r="B85" s="41"/>
      <c r="C85" s="41" t="s">
        <v>94</v>
      </c>
      <c r="D85" s="41" t="s">
        <v>95</v>
      </c>
      <c r="E85" s="41"/>
      <c r="F85" s="54">
        <f>F87</f>
        <v>5</v>
      </c>
      <c r="G85" s="54">
        <f>G87</f>
        <v>5</v>
      </c>
      <c r="H85" s="54">
        <f>H87</f>
        <v>5</v>
      </c>
    </row>
    <row r="86" spans="1:8" s="13" customFormat="1" ht="26.4">
      <c r="A86" s="133" t="s">
        <v>323</v>
      </c>
      <c r="B86" s="41"/>
      <c r="C86" s="41" t="s">
        <v>94</v>
      </c>
      <c r="D86" s="41" t="s">
        <v>333</v>
      </c>
      <c r="E86" s="41"/>
      <c r="F86" s="54">
        <v>5</v>
      </c>
      <c r="G86" s="54">
        <v>5</v>
      </c>
      <c r="H86" s="54">
        <v>5</v>
      </c>
    </row>
    <row r="87" spans="1:8" s="13" customFormat="1" ht="39.6">
      <c r="A87" s="98" t="s">
        <v>285</v>
      </c>
      <c r="B87" s="41"/>
      <c r="C87" s="41" t="s">
        <v>94</v>
      </c>
      <c r="D87" s="41" t="s">
        <v>287</v>
      </c>
      <c r="E87" s="41"/>
      <c r="F87" s="54">
        <f t="shared" ref="F87:H88" si="9">F88</f>
        <v>5</v>
      </c>
      <c r="G87" s="54">
        <f t="shared" si="9"/>
        <v>5</v>
      </c>
      <c r="H87" s="54">
        <f t="shared" si="9"/>
        <v>5</v>
      </c>
    </row>
    <row r="88" spans="1:8" ht="26.4">
      <c r="A88" s="19" t="s">
        <v>96</v>
      </c>
      <c r="B88" s="16"/>
      <c r="C88" s="16" t="s">
        <v>94</v>
      </c>
      <c r="D88" s="16" t="s">
        <v>286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24</v>
      </c>
      <c r="B89" s="16"/>
      <c r="C89" s="16" t="s">
        <v>94</v>
      </c>
      <c r="D89" s="16" t="s">
        <v>286</v>
      </c>
      <c r="E89" s="16" t="s">
        <v>25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79</v>
      </c>
      <c r="B90" s="123"/>
      <c r="C90" s="123" t="s">
        <v>94</v>
      </c>
      <c r="D90" s="123" t="s">
        <v>54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21</v>
      </c>
      <c r="B91" s="123"/>
      <c r="C91" s="123" t="s">
        <v>94</v>
      </c>
      <c r="D91" s="123" t="s">
        <v>80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6" t="s">
        <v>21</v>
      </c>
      <c r="B92" s="41"/>
      <c r="C92" s="41" t="s">
        <v>94</v>
      </c>
      <c r="D92" s="41" t="s">
        <v>81</v>
      </c>
      <c r="E92" s="41"/>
      <c r="F92" s="54">
        <f>F93+F95</f>
        <v>26.2</v>
      </c>
      <c r="G92" s="54">
        <f t="shared" si="10"/>
        <v>26.5</v>
      </c>
      <c r="H92" s="54">
        <f t="shared" si="10"/>
        <v>28.1</v>
      </c>
    </row>
    <row r="93" spans="1:8" s="13" customFormat="1" ht="26.4">
      <c r="A93" s="19" t="s">
        <v>97</v>
      </c>
      <c r="B93" s="16"/>
      <c r="C93" s="16" t="s">
        <v>94</v>
      </c>
      <c r="D93" s="16" t="s">
        <v>98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24</v>
      </c>
      <c r="B94" s="16"/>
      <c r="C94" s="16" t="s">
        <v>94</v>
      </c>
      <c r="D94" s="16" t="s">
        <v>98</v>
      </c>
      <c r="E94" s="16" t="s">
        <v>25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103</v>
      </c>
      <c r="B95" s="16"/>
      <c r="C95" s="16" t="s">
        <v>94</v>
      </c>
      <c r="D95" s="16" t="s">
        <v>233</v>
      </c>
      <c r="E95" s="16"/>
      <c r="F95" s="17"/>
      <c r="G95" s="17"/>
      <c r="H95" s="17"/>
    </row>
    <row r="96" spans="1:8" ht="27.6" hidden="1">
      <c r="A96" s="18" t="s">
        <v>24</v>
      </c>
      <c r="B96" s="16"/>
      <c r="C96" s="16" t="s">
        <v>94</v>
      </c>
      <c r="D96" s="16" t="s">
        <v>233</v>
      </c>
      <c r="E96" s="16" t="s">
        <v>25</v>
      </c>
      <c r="F96" s="17"/>
      <c r="G96" s="17"/>
      <c r="H96" s="17"/>
    </row>
    <row r="97" spans="1:8" s="13" customFormat="1">
      <c r="A97" s="11" t="s">
        <v>99</v>
      </c>
      <c r="B97" s="123"/>
      <c r="C97" s="123" t="s">
        <v>100</v>
      </c>
      <c r="D97" s="123"/>
      <c r="E97" s="123"/>
      <c r="F97" s="12">
        <f>F98+F106+F103</f>
        <v>1021.9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256</v>
      </c>
      <c r="B98" s="123"/>
      <c r="C98" s="123" t="s">
        <v>100</v>
      </c>
      <c r="D98" s="123" t="s">
        <v>101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323</v>
      </c>
      <c r="B99" s="132"/>
      <c r="C99" s="132" t="s">
        <v>100</v>
      </c>
      <c r="D99" s="132" t="s">
        <v>334</v>
      </c>
      <c r="E99" s="132"/>
      <c r="F99" s="12">
        <v>40</v>
      </c>
      <c r="G99" s="12">
        <v>100</v>
      </c>
      <c r="H99" s="12">
        <v>120</v>
      </c>
    </row>
    <row r="100" spans="1:8" s="13" customFormat="1" ht="66">
      <c r="A100" s="99" t="s">
        <v>282</v>
      </c>
      <c r="B100" s="41"/>
      <c r="C100" s="41" t="s">
        <v>100</v>
      </c>
      <c r="D100" s="41" t="s">
        <v>284</v>
      </c>
      <c r="E100" s="41"/>
      <c r="F100" s="54">
        <f>F101</f>
        <v>40</v>
      </c>
      <c r="G100" s="54">
        <f>G101+G109</f>
        <v>100</v>
      </c>
      <c r="H100" s="54">
        <f>H101+H109</f>
        <v>120</v>
      </c>
    </row>
    <row r="101" spans="1:8" s="13" customFormat="1" ht="66">
      <c r="A101" s="99" t="s">
        <v>102</v>
      </c>
      <c r="B101" s="41"/>
      <c r="C101" s="41" t="s">
        <v>100</v>
      </c>
      <c r="D101" s="41" t="s">
        <v>283</v>
      </c>
      <c r="E101" s="41"/>
      <c r="F101" s="54">
        <f>F102</f>
        <v>40</v>
      </c>
      <c r="G101" s="54">
        <f>G102</f>
        <v>100</v>
      </c>
      <c r="H101" s="54">
        <f>H102</f>
        <v>120</v>
      </c>
    </row>
    <row r="102" spans="1:8" ht="26.4" customHeight="1">
      <c r="A102" s="18" t="s">
        <v>24</v>
      </c>
      <c r="B102" s="16"/>
      <c r="C102" s="16" t="s">
        <v>100</v>
      </c>
      <c r="D102" s="16" t="s">
        <v>283</v>
      </c>
      <c r="E102" s="16" t="s">
        <v>25</v>
      </c>
      <c r="F102" s="17">
        <v>40</v>
      </c>
      <c r="G102" s="17">
        <v>100</v>
      </c>
      <c r="H102" s="17">
        <v>120</v>
      </c>
    </row>
    <row r="103" spans="1:8" ht="66" hidden="1">
      <c r="A103" s="99" t="s">
        <v>102</v>
      </c>
      <c r="B103" s="16"/>
      <c r="C103" s="16" t="s">
        <v>100</v>
      </c>
      <c r="D103" s="16" t="s">
        <v>302</v>
      </c>
      <c r="E103" s="16"/>
      <c r="F103" s="17"/>
      <c r="G103" s="17">
        <v>0</v>
      </c>
      <c r="H103" s="17">
        <v>0</v>
      </c>
    </row>
    <row r="104" spans="1:8" ht="27.6" hidden="1">
      <c r="A104" s="18" t="s">
        <v>24</v>
      </c>
      <c r="B104" s="16"/>
      <c r="C104" s="16" t="s">
        <v>100</v>
      </c>
      <c r="D104" s="16" t="s">
        <v>302</v>
      </c>
      <c r="E104" s="16"/>
      <c r="F104" s="17"/>
      <c r="G104" s="17">
        <v>0</v>
      </c>
      <c r="H104" s="17">
        <v>0</v>
      </c>
    </row>
    <row r="105" spans="1:8" ht="26.4" hidden="1">
      <c r="A105" s="18" t="s">
        <v>301</v>
      </c>
      <c r="B105" s="16"/>
      <c r="C105" s="16" t="s">
        <v>100</v>
      </c>
      <c r="D105" s="16" t="s">
        <v>302</v>
      </c>
      <c r="E105" s="16" t="s">
        <v>25</v>
      </c>
      <c r="F105" s="17"/>
      <c r="G105" s="17">
        <v>0</v>
      </c>
      <c r="H105" s="17">
        <v>0</v>
      </c>
    </row>
    <row r="106" spans="1:8" ht="94.8" customHeight="1">
      <c r="A106" s="38" t="s">
        <v>326</v>
      </c>
      <c r="B106" s="16"/>
      <c r="C106" s="16" t="s">
        <v>100</v>
      </c>
      <c r="D106" s="16" t="s">
        <v>132</v>
      </c>
      <c r="E106" s="16"/>
      <c r="F106" s="17">
        <v>981.9</v>
      </c>
      <c r="G106" s="17">
        <v>0</v>
      </c>
      <c r="H106" s="17">
        <v>0</v>
      </c>
    </row>
    <row r="107" spans="1:8" ht="39" customHeight="1">
      <c r="A107" s="38" t="s">
        <v>323</v>
      </c>
      <c r="B107" s="16"/>
      <c r="C107" s="16" t="s">
        <v>100</v>
      </c>
      <c r="D107" s="16" t="s">
        <v>335</v>
      </c>
      <c r="E107" s="16"/>
      <c r="F107" s="17">
        <v>981.9</v>
      </c>
      <c r="G107" s="17">
        <v>0</v>
      </c>
      <c r="H107" s="17">
        <v>0</v>
      </c>
    </row>
    <row r="108" spans="1:8" ht="51" customHeight="1">
      <c r="A108" s="35" t="s">
        <v>321</v>
      </c>
      <c r="B108" s="16"/>
      <c r="C108" s="16" t="s">
        <v>100</v>
      </c>
      <c r="D108" s="16" t="s">
        <v>281</v>
      </c>
      <c r="E108" s="16"/>
      <c r="F108" s="17">
        <v>981.9</v>
      </c>
      <c r="G108" s="17">
        <v>0</v>
      </c>
      <c r="H108" s="17">
        <v>0</v>
      </c>
    </row>
    <row r="109" spans="1:8" ht="76.8" customHeight="1">
      <c r="A109" s="15" t="s">
        <v>133</v>
      </c>
      <c r="B109" s="16"/>
      <c r="C109" s="16" t="s">
        <v>100</v>
      </c>
      <c r="D109" s="16" t="s">
        <v>281</v>
      </c>
      <c r="E109" s="16"/>
      <c r="F109" s="17">
        <f>F110</f>
        <v>981.9</v>
      </c>
      <c r="G109" s="17">
        <f>G110</f>
        <v>0</v>
      </c>
      <c r="H109" s="17">
        <f>H110</f>
        <v>0</v>
      </c>
    </row>
    <row r="110" spans="1:8" ht="30.6" customHeight="1">
      <c r="A110" s="30" t="s">
        <v>76</v>
      </c>
      <c r="B110" s="16"/>
      <c r="C110" s="16" t="s">
        <v>100</v>
      </c>
      <c r="D110" s="16" t="s">
        <v>281</v>
      </c>
      <c r="E110" s="16" t="s">
        <v>25</v>
      </c>
      <c r="F110" s="17">
        <v>981.9</v>
      </c>
      <c r="G110" s="17">
        <v>0</v>
      </c>
      <c r="H110" s="17">
        <f>G110+G110*0.05</f>
        <v>0</v>
      </c>
    </row>
    <row r="111" spans="1:8" s="13" customFormat="1">
      <c r="A111" s="11" t="s">
        <v>104</v>
      </c>
      <c r="B111" s="123"/>
      <c r="C111" s="123" t="s">
        <v>105</v>
      </c>
      <c r="D111" s="123"/>
      <c r="E111" s="123"/>
      <c r="F111" s="12">
        <f>F112+F157</f>
        <v>993.6</v>
      </c>
      <c r="G111" s="12">
        <f>G112+G157</f>
        <v>1065.0999999999999</v>
      </c>
      <c r="H111" s="12">
        <f>H112+H157</f>
        <v>1149.0999999999999</v>
      </c>
    </row>
    <row r="112" spans="1:8" s="13" customFormat="1">
      <c r="A112" s="11" t="s">
        <v>106</v>
      </c>
      <c r="B112" s="123"/>
      <c r="C112" s="123" t="s">
        <v>107</v>
      </c>
      <c r="D112" s="123"/>
      <c r="E112" s="123"/>
      <c r="F112" s="12">
        <f>SUM(F113+F126+F130+F134+F138+F142+F146+F149+F151)</f>
        <v>893.6</v>
      </c>
      <c r="G112" s="12">
        <v>915.1</v>
      </c>
      <c r="H112" s="12">
        <v>949.1</v>
      </c>
    </row>
    <row r="113" spans="1:8" s="13" customFormat="1" ht="79.2" customHeight="1">
      <c r="A113" s="11" t="s">
        <v>255</v>
      </c>
      <c r="B113" s="123"/>
      <c r="C113" s="123" t="s">
        <v>107</v>
      </c>
      <c r="D113" s="123" t="s">
        <v>108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34" t="s">
        <v>323</v>
      </c>
      <c r="B114" s="132"/>
      <c r="C114" s="132" t="s">
        <v>107</v>
      </c>
      <c r="D114" s="132" t="s">
        <v>336</v>
      </c>
      <c r="E114" s="132"/>
      <c r="F114" s="12">
        <v>100</v>
      </c>
      <c r="G114" s="12">
        <v>100</v>
      </c>
      <c r="H114" s="12">
        <v>100</v>
      </c>
    </row>
    <row r="115" spans="1:8" s="13" customFormat="1" ht="52.8">
      <c r="A115" s="27" t="s">
        <v>276</v>
      </c>
      <c r="B115" s="123"/>
      <c r="C115" s="123" t="s">
        <v>107</v>
      </c>
      <c r="D115" s="123" t="s">
        <v>277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110</v>
      </c>
      <c r="B116" s="123"/>
      <c r="C116" s="16" t="s">
        <v>107</v>
      </c>
      <c r="D116" s="16" t="s">
        <v>278</v>
      </c>
      <c r="E116" s="123"/>
      <c r="F116" s="54">
        <f>F117</f>
        <v>100</v>
      </c>
      <c r="G116" s="54">
        <f>G117</f>
        <v>100</v>
      </c>
      <c r="H116" s="54">
        <f>H117</f>
        <v>100</v>
      </c>
    </row>
    <row r="117" spans="1:8" s="13" customFormat="1" ht="26.4" customHeight="1">
      <c r="A117" s="18" t="s">
        <v>24</v>
      </c>
      <c r="B117" s="16"/>
      <c r="C117" s="16" t="s">
        <v>107</v>
      </c>
      <c r="D117" s="16" t="s">
        <v>278</v>
      </c>
      <c r="E117" s="16" t="s">
        <v>25</v>
      </c>
      <c r="F117" s="54">
        <v>100</v>
      </c>
      <c r="G117" s="54">
        <v>100</v>
      </c>
      <c r="H117" s="54">
        <v>100</v>
      </c>
    </row>
    <row r="118" spans="1:8" ht="30.6" hidden="1" customHeight="1">
      <c r="A118" s="15" t="s">
        <v>109</v>
      </c>
      <c r="B118" s="16"/>
      <c r="C118" s="16" t="s">
        <v>107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7"/>
      <c r="B119" s="16"/>
      <c r="C119" s="16" t="s">
        <v>107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7" t="s">
        <v>292</v>
      </c>
      <c r="B120" s="16"/>
      <c r="C120" s="16" t="s">
        <v>107</v>
      </c>
      <c r="D120" s="16" t="s">
        <v>279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24</v>
      </c>
      <c r="B121" s="16"/>
      <c r="C121" s="16" t="s">
        <v>107</v>
      </c>
      <c r="D121" s="16" t="s">
        <v>279</v>
      </c>
      <c r="E121" s="16" t="s">
        <v>25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107</v>
      </c>
      <c r="D122" s="16" t="s">
        <v>243</v>
      </c>
      <c r="E122" s="16"/>
      <c r="F122" s="17">
        <f>F123</f>
        <v>0</v>
      </c>
      <c r="G122" s="101">
        <f>G123</f>
        <v>0</v>
      </c>
      <c r="H122" s="101">
        <f>H123</f>
        <v>0</v>
      </c>
    </row>
    <row r="123" spans="1:8" ht="63.6" hidden="1" customHeight="1">
      <c r="A123" s="30" t="s">
        <v>291</v>
      </c>
      <c r="B123" s="16"/>
      <c r="C123" s="16" t="s">
        <v>107</v>
      </c>
      <c r="D123" s="16" t="s">
        <v>280</v>
      </c>
      <c r="E123" s="16"/>
      <c r="F123" s="129">
        <v>0</v>
      </c>
      <c r="G123" s="103">
        <v>0</v>
      </c>
      <c r="H123" s="103">
        <v>0</v>
      </c>
    </row>
    <row r="124" spans="1:8" ht="36.6" hidden="1" customHeight="1">
      <c r="A124" s="18" t="s">
        <v>24</v>
      </c>
      <c r="B124" s="16"/>
      <c r="C124" s="16" t="s">
        <v>107</v>
      </c>
      <c r="D124" s="16" t="s">
        <v>280</v>
      </c>
      <c r="E124" s="16" t="s">
        <v>25</v>
      </c>
      <c r="F124" s="17">
        <v>0</v>
      </c>
      <c r="G124" s="102">
        <v>0</v>
      </c>
      <c r="H124" s="102">
        <f>H125</f>
        <v>0</v>
      </c>
    </row>
    <row r="125" spans="1:8" ht="21.6" hidden="1" customHeight="1">
      <c r="A125" s="30"/>
      <c r="B125" s="16"/>
      <c r="C125" s="16" t="s">
        <v>107</v>
      </c>
      <c r="D125" s="16" t="s">
        <v>111</v>
      </c>
      <c r="E125" s="16" t="s">
        <v>44</v>
      </c>
      <c r="F125" s="80"/>
      <c r="G125" s="21">
        <f>F125+F125*0.05</f>
        <v>0</v>
      </c>
      <c r="H125" s="21">
        <f>G125+G125*0.05</f>
        <v>0</v>
      </c>
    </row>
    <row r="126" spans="1:8" ht="103.2" hidden="1" customHeight="1">
      <c r="A126" s="84" t="s">
        <v>238</v>
      </c>
      <c r="B126" s="85"/>
      <c r="C126" s="82" t="s">
        <v>166</v>
      </c>
      <c r="D126" s="86" t="s">
        <v>112</v>
      </c>
      <c r="E126" s="85"/>
      <c r="F126" s="83">
        <f t="shared" ref="F126:H128" si="12">F127</f>
        <v>0</v>
      </c>
      <c r="G126" s="83">
        <f t="shared" si="12"/>
        <v>0</v>
      </c>
      <c r="H126" s="83">
        <f t="shared" si="12"/>
        <v>0</v>
      </c>
    </row>
    <row r="127" spans="1:8" ht="42.6" hidden="1" customHeight="1">
      <c r="A127" s="87" t="s">
        <v>252</v>
      </c>
      <c r="B127" s="85"/>
      <c r="C127" s="82" t="s">
        <v>166</v>
      </c>
      <c r="D127" s="88" t="s">
        <v>113</v>
      </c>
      <c r="E127" s="85"/>
      <c r="F127" s="80">
        <f t="shared" si="12"/>
        <v>0</v>
      </c>
      <c r="G127" s="80">
        <f t="shared" si="12"/>
        <v>0</v>
      </c>
      <c r="H127" s="80">
        <f t="shared" si="12"/>
        <v>0</v>
      </c>
    </row>
    <row r="128" spans="1:8" ht="65.400000000000006" hidden="1" customHeight="1">
      <c r="A128" s="89" t="s">
        <v>114</v>
      </c>
      <c r="B128" s="85"/>
      <c r="C128" s="85" t="s">
        <v>251</v>
      </c>
      <c r="D128" s="88" t="s">
        <v>115</v>
      </c>
      <c r="E128" s="85"/>
      <c r="F128" s="80">
        <f t="shared" si="12"/>
        <v>0</v>
      </c>
      <c r="G128" s="80">
        <f t="shared" si="12"/>
        <v>0</v>
      </c>
      <c r="H128" s="80">
        <f t="shared" si="12"/>
        <v>0</v>
      </c>
    </row>
    <row r="129" spans="1:8" ht="34.200000000000003" hidden="1" customHeight="1">
      <c r="A129" s="81" t="s">
        <v>24</v>
      </c>
      <c r="B129" s="85"/>
      <c r="C129" s="85" t="s">
        <v>251</v>
      </c>
      <c r="D129" s="88" t="s">
        <v>115</v>
      </c>
      <c r="E129" s="85">
        <v>200</v>
      </c>
      <c r="F129" s="80"/>
      <c r="G129" s="90"/>
      <c r="H129" s="90"/>
    </row>
    <row r="130" spans="1:8" s="13" customFormat="1" ht="40.200000000000003" hidden="1" customHeight="1">
      <c r="A130" s="11" t="s">
        <v>116</v>
      </c>
      <c r="B130" s="123"/>
      <c r="C130" s="123" t="s">
        <v>107</v>
      </c>
      <c r="D130" s="123" t="s">
        <v>117</v>
      </c>
      <c r="E130" s="123"/>
      <c r="F130" s="83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118</v>
      </c>
      <c r="B131" s="123"/>
      <c r="C131" s="123" t="s">
        <v>107</v>
      </c>
      <c r="D131" s="123" t="s">
        <v>119</v>
      </c>
      <c r="E131" s="123"/>
      <c r="F131" s="83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110</v>
      </c>
      <c r="B132" s="16"/>
      <c r="C132" s="16" t="s">
        <v>107</v>
      </c>
      <c r="D132" s="16" t="s">
        <v>120</v>
      </c>
      <c r="E132" s="16"/>
      <c r="F132" s="80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76</v>
      </c>
      <c r="B133" s="32"/>
      <c r="C133" s="32" t="s">
        <v>107</v>
      </c>
      <c r="D133" s="32" t="s">
        <v>120</v>
      </c>
      <c r="E133" s="32">
        <v>240</v>
      </c>
      <c r="F133" s="80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121</v>
      </c>
      <c r="B134" s="32"/>
      <c r="C134" s="123" t="s">
        <v>107</v>
      </c>
      <c r="D134" s="33" t="s">
        <v>122</v>
      </c>
      <c r="E134" s="32"/>
      <c r="F134" s="80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118</v>
      </c>
      <c r="B135" s="32"/>
      <c r="C135" s="123" t="s">
        <v>107</v>
      </c>
      <c r="D135" s="9" t="s">
        <v>123</v>
      </c>
      <c r="E135" s="32"/>
      <c r="F135" s="80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124</v>
      </c>
      <c r="B136" s="32"/>
      <c r="C136" s="16" t="s">
        <v>107</v>
      </c>
      <c r="D136" s="9" t="s">
        <v>125</v>
      </c>
      <c r="E136" s="32"/>
      <c r="F136" s="80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76</v>
      </c>
      <c r="B137" s="32"/>
      <c r="C137" s="32" t="s">
        <v>107</v>
      </c>
      <c r="D137" s="9" t="s">
        <v>125</v>
      </c>
      <c r="E137" s="32">
        <v>240</v>
      </c>
      <c r="F137" s="80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126</v>
      </c>
      <c r="B138" s="32"/>
      <c r="C138" s="123" t="s">
        <v>107</v>
      </c>
      <c r="D138" s="33" t="s">
        <v>127</v>
      </c>
      <c r="E138" s="32"/>
      <c r="F138" s="80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107</v>
      </c>
      <c r="D139" s="9" t="s">
        <v>128</v>
      </c>
      <c r="E139" s="32"/>
      <c r="F139" s="80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114</v>
      </c>
      <c r="B140" s="32"/>
      <c r="C140" s="16" t="s">
        <v>107</v>
      </c>
      <c r="D140" s="9" t="s">
        <v>129</v>
      </c>
      <c r="E140" s="32"/>
      <c r="F140" s="80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130</v>
      </c>
      <c r="B141" s="32"/>
      <c r="C141" s="32" t="s">
        <v>107</v>
      </c>
      <c r="D141" s="9" t="s">
        <v>129</v>
      </c>
      <c r="E141" s="32">
        <v>200</v>
      </c>
      <c r="F141" s="80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131</v>
      </c>
      <c r="B142" s="123"/>
      <c r="C142" s="123" t="s">
        <v>107</v>
      </c>
      <c r="D142" s="123" t="s">
        <v>132</v>
      </c>
      <c r="E142" s="123"/>
      <c r="F142" s="83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237</v>
      </c>
      <c r="B143" s="123"/>
      <c r="C143" s="123" t="s">
        <v>107</v>
      </c>
      <c r="D143" s="123" t="s">
        <v>183</v>
      </c>
      <c r="E143" s="123"/>
      <c r="F143" s="83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133</v>
      </c>
      <c r="B144" s="123"/>
      <c r="C144" s="123" t="s">
        <v>107</v>
      </c>
      <c r="D144" s="123" t="s">
        <v>184</v>
      </c>
      <c r="E144" s="123"/>
      <c r="F144" s="83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24</v>
      </c>
      <c r="B145" s="16"/>
      <c r="C145" s="16" t="s">
        <v>107</v>
      </c>
      <c r="D145" s="123" t="s">
        <v>184</v>
      </c>
      <c r="E145" s="16" t="s">
        <v>25</v>
      </c>
      <c r="F145" s="80"/>
      <c r="G145" s="17">
        <v>0</v>
      </c>
      <c r="H145" s="17">
        <f>G145+G145*0.05</f>
        <v>0</v>
      </c>
    </row>
    <row r="146" spans="1:8" ht="26.4">
      <c r="A146" s="11" t="s">
        <v>79</v>
      </c>
      <c r="B146" s="16"/>
      <c r="C146" s="16" t="s">
        <v>107</v>
      </c>
      <c r="D146" s="16" t="s">
        <v>246</v>
      </c>
      <c r="E146" s="16"/>
      <c r="F146" s="17">
        <v>793.6</v>
      </c>
      <c r="G146" s="17">
        <v>815.1</v>
      </c>
      <c r="H146" s="17">
        <v>849.1</v>
      </c>
    </row>
    <row r="147" spans="1:8" ht="43.8" customHeight="1">
      <c r="A147" s="18" t="s">
        <v>245</v>
      </c>
      <c r="B147" s="16"/>
      <c r="C147" s="16" t="s">
        <v>107</v>
      </c>
      <c r="D147" s="16" t="s">
        <v>62</v>
      </c>
      <c r="E147" s="16"/>
      <c r="F147" s="17">
        <v>793.6</v>
      </c>
      <c r="G147" s="17">
        <v>815.1</v>
      </c>
      <c r="H147" s="17">
        <v>849.1</v>
      </c>
    </row>
    <row r="148" spans="1:8" ht="25.8" customHeight="1">
      <c r="A148" s="18" t="s">
        <v>24</v>
      </c>
      <c r="B148" s="16"/>
      <c r="C148" s="16" t="s">
        <v>107</v>
      </c>
      <c r="D148" s="16" t="s">
        <v>62</v>
      </c>
      <c r="E148" s="16" t="s">
        <v>25</v>
      </c>
      <c r="F148" s="17">
        <v>793.6</v>
      </c>
      <c r="G148" s="17">
        <v>815.1</v>
      </c>
      <c r="H148" s="17">
        <v>849.1</v>
      </c>
    </row>
    <row r="149" spans="1:8" ht="68.400000000000006" hidden="1" customHeight="1">
      <c r="A149" s="107" t="s">
        <v>297</v>
      </c>
      <c r="B149" s="16"/>
      <c r="C149" s="16" t="s">
        <v>107</v>
      </c>
      <c r="D149" s="41" t="s">
        <v>298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24</v>
      </c>
      <c r="B150" s="16"/>
      <c r="C150" s="16" t="s">
        <v>107</v>
      </c>
      <c r="D150" s="41" t="s">
        <v>298</v>
      </c>
      <c r="E150" s="41" t="s">
        <v>25</v>
      </c>
      <c r="F150" s="54"/>
      <c r="G150" s="54">
        <v>0</v>
      </c>
      <c r="H150" s="17">
        <v>0</v>
      </c>
    </row>
    <row r="151" spans="1:8" ht="36.6" hidden="1" customHeight="1">
      <c r="A151" s="18" t="s">
        <v>307</v>
      </c>
      <c r="B151" s="16"/>
      <c r="C151" s="16" t="s">
        <v>107</v>
      </c>
      <c r="D151" s="41" t="s">
        <v>308</v>
      </c>
      <c r="E151" s="16"/>
      <c r="F151" s="54"/>
      <c r="G151" s="54">
        <v>0</v>
      </c>
      <c r="H151" s="17">
        <v>0</v>
      </c>
    </row>
    <row r="152" spans="1:8" ht="36" hidden="1" customHeight="1">
      <c r="A152" s="18" t="s">
        <v>24</v>
      </c>
      <c r="B152" s="16"/>
      <c r="C152" s="16" t="s">
        <v>107</v>
      </c>
      <c r="D152" s="41" t="s">
        <v>308</v>
      </c>
      <c r="E152" s="41" t="s">
        <v>25</v>
      </c>
      <c r="F152" s="54"/>
      <c r="G152" s="54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4"/>
      <c r="G153" s="54"/>
      <c r="H153" s="17"/>
    </row>
    <row r="154" spans="1:8" ht="36.6" hidden="1" customHeight="1">
      <c r="A154" s="18"/>
      <c r="B154" s="16"/>
      <c r="C154" s="16"/>
      <c r="D154" s="41"/>
      <c r="E154" s="41"/>
      <c r="F154" s="54"/>
      <c r="G154" s="54"/>
      <c r="H154" s="17"/>
    </row>
    <row r="155" spans="1:8" ht="36.6" hidden="1" customHeight="1">
      <c r="A155" s="18"/>
      <c r="B155" s="16"/>
      <c r="C155" s="16"/>
      <c r="D155" s="41"/>
      <c r="E155" s="41"/>
      <c r="F155" s="54"/>
      <c r="G155" s="54"/>
      <c r="H155" s="17"/>
    </row>
    <row r="156" spans="1:8" ht="0.6" customHeight="1">
      <c r="A156" s="18"/>
      <c r="B156" s="16"/>
      <c r="C156" s="16"/>
      <c r="D156" s="41"/>
      <c r="E156" s="41"/>
      <c r="F156" s="54"/>
      <c r="G156" s="54"/>
      <c r="H156" s="17"/>
    </row>
    <row r="157" spans="1:8" ht="24.6" customHeight="1">
      <c r="A157" s="11" t="s">
        <v>134</v>
      </c>
      <c r="B157" s="123"/>
      <c r="C157" s="123" t="s">
        <v>135</v>
      </c>
      <c r="D157" s="123"/>
      <c r="E157" s="123"/>
      <c r="F157" s="12">
        <f>F158+F162</f>
        <v>100</v>
      </c>
      <c r="G157" s="12">
        <f>G158+G162</f>
        <v>150</v>
      </c>
      <c r="H157" s="12">
        <f>H158+H162</f>
        <v>200</v>
      </c>
    </row>
    <row r="158" spans="1:8" ht="79.2" hidden="1">
      <c r="A158" s="11" t="s">
        <v>136</v>
      </c>
      <c r="B158" s="123"/>
      <c r="C158" s="123" t="s">
        <v>135</v>
      </c>
      <c r="D158" s="123" t="s">
        <v>112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137</v>
      </c>
      <c r="B159" s="123"/>
      <c r="C159" s="123" t="s">
        <v>135</v>
      </c>
      <c r="D159" s="123" t="s">
        <v>113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138</v>
      </c>
      <c r="B160" s="16"/>
      <c r="C160" s="16" t="s">
        <v>135</v>
      </c>
      <c r="D160" s="16" t="s">
        <v>139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24</v>
      </c>
      <c r="B161" s="16"/>
      <c r="C161" s="16" t="s">
        <v>135</v>
      </c>
      <c r="D161" s="16" t="s">
        <v>139</v>
      </c>
      <c r="E161" s="16" t="s">
        <v>25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79</v>
      </c>
      <c r="B162" s="123"/>
      <c r="C162" s="123" t="s">
        <v>135</v>
      </c>
      <c r="D162" s="123" t="s">
        <v>54</v>
      </c>
      <c r="E162" s="123"/>
      <c r="F162" s="12">
        <f t="shared" ref="F162:H165" si="18">F163</f>
        <v>100</v>
      </c>
      <c r="G162" s="12">
        <f t="shared" si="18"/>
        <v>150</v>
      </c>
      <c r="H162" s="12">
        <f t="shared" si="18"/>
        <v>200</v>
      </c>
    </row>
    <row r="163" spans="1:8" s="13" customFormat="1" ht="26.4">
      <c r="A163" s="96" t="s">
        <v>21</v>
      </c>
      <c r="B163" s="41"/>
      <c r="C163" s="41" t="s">
        <v>135</v>
      </c>
      <c r="D163" s="41" t="s">
        <v>80</v>
      </c>
      <c r="E163" s="41"/>
      <c r="F163" s="54">
        <f t="shared" si="18"/>
        <v>100</v>
      </c>
      <c r="G163" s="54">
        <f t="shared" si="18"/>
        <v>150</v>
      </c>
      <c r="H163" s="54">
        <f t="shared" si="18"/>
        <v>200</v>
      </c>
    </row>
    <row r="164" spans="1:8" s="13" customFormat="1" ht="26.4">
      <c r="A164" s="96" t="s">
        <v>21</v>
      </c>
      <c r="B164" s="41"/>
      <c r="C164" s="41" t="s">
        <v>135</v>
      </c>
      <c r="D164" s="41" t="s">
        <v>81</v>
      </c>
      <c r="E164" s="41"/>
      <c r="F164" s="54">
        <f t="shared" si="18"/>
        <v>100</v>
      </c>
      <c r="G164" s="54">
        <f t="shared" si="18"/>
        <v>150</v>
      </c>
      <c r="H164" s="54">
        <f t="shared" si="18"/>
        <v>200</v>
      </c>
    </row>
    <row r="165" spans="1:8" ht="26.4">
      <c r="A165" s="15" t="s">
        <v>140</v>
      </c>
      <c r="B165" s="16"/>
      <c r="C165" s="16" t="s">
        <v>135</v>
      </c>
      <c r="D165" s="16" t="s">
        <v>141</v>
      </c>
      <c r="E165" s="16"/>
      <c r="F165" s="17">
        <f t="shared" si="18"/>
        <v>100</v>
      </c>
      <c r="G165" s="17">
        <f t="shared" si="18"/>
        <v>150</v>
      </c>
      <c r="H165" s="17">
        <f t="shared" si="18"/>
        <v>200</v>
      </c>
    </row>
    <row r="166" spans="1:8" ht="27.6">
      <c r="A166" s="18" t="s">
        <v>24</v>
      </c>
      <c r="B166" s="16"/>
      <c r="C166" s="16" t="s">
        <v>135</v>
      </c>
      <c r="D166" s="16" t="s">
        <v>141</v>
      </c>
      <c r="E166" s="16" t="s">
        <v>25</v>
      </c>
      <c r="F166" s="17">
        <v>100</v>
      </c>
      <c r="G166" s="17">
        <v>150</v>
      </c>
      <c r="H166" s="17">
        <v>200</v>
      </c>
    </row>
    <row r="167" spans="1:8" s="13" customFormat="1" ht="26.4">
      <c r="A167" s="11" t="s">
        <v>142</v>
      </c>
      <c r="B167" s="123"/>
      <c r="C167" s="123" t="s">
        <v>143</v>
      </c>
      <c r="D167" s="123"/>
      <c r="E167" s="123"/>
      <c r="F167" s="12">
        <f>F168+F182+F197</f>
        <v>12805.1</v>
      </c>
      <c r="G167" s="12">
        <f>G168+G182+G197</f>
        <v>1510</v>
      </c>
      <c r="H167" s="12">
        <f>H168+H182+H197</f>
        <v>1700</v>
      </c>
    </row>
    <row r="168" spans="1:8" s="13" customFormat="1" ht="12.6" customHeight="1">
      <c r="A168" s="11" t="s">
        <v>144</v>
      </c>
      <c r="B168" s="123"/>
      <c r="C168" s="123" t="s">
        <v>145</v>
      </c>
      <c r="D168" s="123"/>
      <c r="E168" s="123"/>
      <c r="F168" s="12">
        <f>F169+F177</f>
        <v>400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146</v>
      </c>
      <c r="B169" s="16"/>
      <c r="C169" s="16" t="s">
        <v>145</v>
      </c>
      <c r="D169" s="16" t="s">
        <v>147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3" t="s">
        <v>148</v>
      </c>
      <c r="B170" s="16"/>
      <c r="C170" s="16" t="s">
        <v>145</v>
      </c>
      <c r="D170" s="16" t="s">
        <v>149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150</v>
      </c>
      <c r="B171" s="16"/>
      <c r="C171" s="16" t="s">
        <v>145</v>
      </c>
      <c r="D171" s="16" t="s">
        <v>151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50" t="s">
        <v>152</v>
      </c>
      <c r="B172" s="41"/>
      <c r="C172" s="41" t="s">
        <v>145</v>
      </c>
      <c r="D172" s="41" t="s">
        <v>151</v>
      </c>
      <c r="E172" s="41" t="s">
        <v>153</v>
      </c>
      <c r="F172" s="54"/>
      <c r="G172" s="54">
        <v>0</v>
      </c>
      <c r="H172" s="54">
        <v>0</v>
      </c>
    </row>
    <row r="173" spans="1:8" ht="36.6" hidden="1" customHeight="1">
      <c r="A173" s="40" t="s">
        <v>150</v>
      </c>
      <c r="B173" s="16"/>
      <c r="C173" s="16" t="s">
        <v>145</v>
      </c>
      <c r="D173" s="16" t="s">
        <v>154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50" t="s">
        <v>152</v>
      </c>
      <c r="B174" s="41"/>
      <c r="C174" s="41" t="s">
        <v>145</v>
      </c>
      <c r="D174" s="41" t="s">
        <v>154</v>
      </c>
      <c r="E174" s="41" t="s">
        <v>153</v>
      </c>
      <c r="F174" s="54"/>
      <c r="G174" s="54">
        <v>0</v>
      </c>
      <c r="H174" s="17">
        <v>0</v>
      </c>
    </row>
    <row r="175" spans="1:8" ht="36" hidden="1" customHeight="1">
      <c r="A175" s="40" t="s">
        <v>150</v>
      </c>
      <c r="B175" s="16"/>
      <c r="C175" s="16" t="s">
        <v>145</v>
      </c>
      <c r="D175" s="47" t="s">
        <v>155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50" t="s">
        <v>152</v>
      </c>
      <c r="B176" s="16"/>
      <c r="C176" s="16" t="s">
        <v>145</v>
      </c>
      <c r="D176" s="47" t="s">
        <v>155</v>
      </c>
      <c r="E176" s="16" t="s">
        <v>153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79</v>
      </c>
      <c r="B177" s="123"/>
      <c r="C177" s="123" t="s">
        <v>145</v>
      </c>
      <c r="D177" s="123" t="s">
        <v>54</v>
      </c>
      <c r="E177" s="123"/>
      <c r="F177" s="12">
        <f>F178</f>
        <v>400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6" t="s">
        <v>21</v>
      </c>
      <c r="B178" s="41"/>
      <c r="C178" s="41" t="s">
        <v>145</v>
      </c>
      <c r="D178" s="41" t="s">
        <v>80</v>
      </c>
      <c r="E178" s="41"/>
      <c r="F178" s="54">
        <f t="shared" si="19"/>
        <v>400</v>
      </c>
      <c r="G178" s="54">
        <f t="shared" si="19"/>
        <v>450</v>
      </c>
      <c r="H178" s="54">
        <f t="shared" si="19"/>
        <v>500</v>
      </c>
    </row>
    <row r="179" spans="1:8" s="13" customFormat="1" ht="26.4">
      <c r="A179" s="96" t="s">
        <v>21</v>
      </c>
      <c r="B179" s="41"/>
      <c r="C179" s="41" t="s">
        <v>145</v>
      </c>
      <c r="D179" s="41" t="s">
        <v>81</v>
      </c>
      <c r="E179" s="41"/>
      <c r="F179" s="54">
        <f t="shared" si="19"/>
        <v>400</v>
      </c>
      <c r="G179" s="54">
        <f t="shared" si="19"/>
        <v>450</v>
      </c>
      <c r="H179" s="54">
        <f t="shared" si="19"/>
        <v>500</v>
      </c>
    </row>
    <row r="180" spans="1:8" ht="26.4">
      <c r="A180" s="19" t="s">
        <v>156</v>
      </c>
      <c r="B180" s="16"/>
      <c r="C180" s="16" t="s">
        <v>145</v>
      </c>
      <c r="D180" s="16" t="s">
        <v>157</v>
      </c>
      <c r="E180" s="16"/>
      <c r="F180" s="17">
        <f t="shared" si="19"/>
        <v>400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24</v>
      </c>
      <c r="B181" s="16"/>
      <c r="C181" s="16" t="s">
        <v>145</v>
      </c>
      <c r="D181" s="16" t="s">
        <v>157</v>
      </c>
      <c r="E181" s="16" t="s">
        <v>25</v>
      </c>
      <c r="F181" s="17">
        <v>400</v>
      </c>
      <c r="G181" s="17">
        <v>450</v>
      </c>
      <c r="H181" s="17">
        <v>500</v>
      </c>
    </row>
    <row r="182" spans="1:8" s="13" customFormat="1">
      <c r="A182" s="11" t="s">
        <v>158</v>
      </c>
      <c r="B182" s="123"/>
      <c r="C182" s="123" t="s">
        <v>159</v>
      </c>
      <c r="D182" s="123"/>
      <c r="E182" s="123"/>
      <c r="F182" s="12">
        <f>F188+F183</f>
        <v>1718.9</v>
      </c>
      <c r="G182" s="12">
        <f>G188+G183</f>
        <v>400</v>
      </c>
      <c r="H182" s="12">
        <f>H188</f>
        <v>450</v>
      </c>
    </row>
    <row r="183" spans="1:8" s="13" customFormat="1" ht="69">
      <c r="A183" s="91" t="s">
        <v>344</v>
      </c>
      <c r="B183" s="123"/>
      <c r="C183" s="41" t="s">
        <v>159</v>
      </c>
      <c r="D183" s="41" t="s">
        <v>337</v>
      </c>
      <c r="E183" s="41"/>
      <c r="F183" s="54">
        <v>1620</v>
      </c>
      <c r="G183" s="12">
        <v>0</v>
      </c>
      <c r="H183" s="12">
        <v>0</v>
      </c>
    </row>
    <row r="184" spans="1:8" s="13" customFormat="1" ht="26.4">
      <c r="A184" s="91" t="s">
        <v>323</v>
      </c>
      <c r="B184" s="126"/>
      <c r="C184" s="41" t="s">
        <v>159</v>
      </c>
      <c r="D184" s="41" t="s">
        <v>338</v>
      </c>
      <c r="E184" s="41"/>
      <c r="F184" s="54">
        <v>1620</v>
      </c>
      <c r="G184" s="12">
        <v>0</v>
      </c>
      <c r="H184" s="12">
        <v>0</v>
      </c>
    </row>
    <row r="185" spans="1:8" s="13" customFormat="1" ht="41.4">
      <c r="A185" s="125" t="s">
        <v>305</v>
      </c>
      <c r="B185" s="126"/>
      <c r="C185" s="41" t="s">
        <v>159</v>
      </c>
      <c r="D185" s="41" t="s">
        <v>306</v>
      </c>
      <c r="E185" s="41"/>
      <c r="F185" s="54">
        <v>1620</v>
      </c>
      <c r="G185" s="12">
        <v>0</v>
      </c>
      <c r="H185" s="12">
        <v>0</v>
      </c>
    </row>
    <row r="186" spans="1:8" s="13" customFormat="1" ht="27.6">
      <c r="A186" s="127" t="s">
        <v>304</v>
      </c>
      <c r="B186" s="126"/>
      <c r="C186" s="41" t="s">
        <v>159</v>
      </c>
      <c r="D186" s="41" t="s">
        <v>306</v>
      </c>
      <c r="E186" s="41"/>
      <c r="F186" s="54">
        <v>1620</v>
      </c>
      <c r="G186" s="12">
        <v>0</v>
      </c>
      <c r="H186" s="12">
        <v>0</v>
      </c>
    </row>
    <row r="187" spans="1:8" s="13" customFormat="1" ht="27.6">
      <c r="A187" s="128" t="s">
        <v>24</v>
      </c>
      <c r="B187" s="123"/>
      <c r="C187" s="41" t="s">
        <v>159</v>
      </c>
      <c r="D187" s="41" t="s">
        <v>306</v>
      </c>
      <c r="E187" s="41" t="s">
        <v>25</v>
      </c>
      <c r="F187" s="54">
        <v>1620</v>
      </c>
      <c r="G187" s="12">
        <v>0</v>
      </c>
      <c r="H187" s="12">
        <v>0</v>
      </c>
    </row>
    <row r="188" spans="1:8" s="13" customFormat="1">
      <c r="A188" s="11" t="s">
        <v>21</v>
      </c>
      <c r="B188" s="123"/>
      <c r="C188" s="123" t="s">
        <v>159</v>
      </c>
      <c r="D188" s="123" t="s">
        <v>160</v>
      </c>
      <c r="E188" s="123"/>
      <c r="F188" s="12">
        <f>F189+F191+F193+F195</f>
        <v>98.9</v>
      </c>
      <c r="G188" s="12">
        <f>G189+G191+G193</f>
        <v>400</v>
      </c>
      <c r="H188" s="12">
        <f>H189+H191+H193</f>
        <v>450</v>
      </c>
    </row>
    <row r="189" spans="1:8">
      <c r="A189" s="15" t="s">
        <v>161</v>
      </c>
      <c r="B189" s="16"/>
      <c r="C189" s="16" t="s">
        <v>159</v>
      </c>
      <c r="D189" s="16" t="s">
        <v>162</v>
      </c>
      <c r="E189" s="16"/>
      <c r="F189" s="17">
        <f>F190</f>
        <v>98.9</v>
      </c>
      <c r="G189" s="17">
        <v>400</v>
      </c>
      <c r="H189" s="17">
        <f>H190</f>
        <v>450</v>
      </c>
    </row>
    <row r="190" spans="1:8" ht="42.6" customHeight="1">
      <c r="A190" s="50" t="s">
        <v>24</v>
      </c>
      <c r="B190" s="16"/>
      <c r="C190" s="16" t="s">
        <v>159</v>
      </c>
      <c r="D190" s="16" t="s">
        <v>162</v>
      </c>
      <c r="E190" s="16" t="s">
        <v>25</v>
      </c>
      <c r="F190" s="17">
        <v>98.9</v>
      </c>
      <c r="G190" s="17">
        <v>400</v>
      </c>
      <c r="H190" s="17">
        <v>450</v>
      </c>
    </row>
    <row r="191" spans="1:8" ht="0.6" hidden="1" customHeight="1">
      <c r="A191" s="15" t="s">
        <v>231</v>
      </c>
      <c r="B191" s="16"/>
      <c r="C191" s="16" t="s">
        <v>159</v>
      </c>
      <c r="D191" s="16" t="s">
        <v>232</v>
      </c>
      <c r="E191" s="16"/>
      <c r="F191" s="17">
        <f>F192</f>
        <v>0</v>
      </c>
      <c r="G191" s="17">
        <f>G192</f>
        <v>0</v>
      </c>
      <c r="H191" s="17">
        <f>H192</f>
        <v>0</v>
      </c>
    </row>
    <row r="192" spans="1:8" ht="30.6" hidden="1" customHeight="1">
      <c r="A192" s="30" t="s">
        <v>76</v>
      </c>
      <c r="B192" s="16"/>
      <c r="C192" s="16" t="s">
        <v>159</v>
      </c>
      <c r="D192" s="16" t="s">
        <v>232</v>
      </c>
      <c r="E192" s="16" t="s">
        <v>44</v>
      </c>
      <c r="F192" s="17"/>
      <c r="G192" s="21"/>
      <c r="H192" s="21">
        <f>G192+G192*0.05</f>
        <v>0</v>
      </c>
    </row>
    <row r="193" spans="1:8" ht="54" hidden="1" customHeight="1">
      <c r="A193" s="19" t="s">
        <v>163</v>
      </c>
      <c r="B193" s="16"/>
      <c r="C193" s="16" t="s">
        <v>159</v>
      </c>
      <c r="D193" s="45" t="s">
        <v>164</v>
      </c>
      <c r="E193" s="46"/>
      <c r="F193" s="17">
        <f>F194</f>
        <v>0</v>
      </c>
      <c r="G193" s="17">
        <f>G194</f>
        <v>0</v>
      </c>
      <c r="H193" s="17">
        <f>H194</f>
        <v>0</v>
      </c>
    </row>
    <row r="194" spans="1:8" ht="35.4" hidden="1" customHeight="1">
      <c r="A194" s="50" t="s">
        <v>24</v>
      </c>
      <c r="B194" s="16"/>
      <c r="C194" s="16" t="s">
        <v>159</v>
      </c>
      <c r="D194" s="45" t="s">
        <v>164</v>
      </c>
      <c r="E194" s="46" t="s">
        <v>25</v>
      </c>
      <c r="F194" s="17"/>
      <c r="G194" s="17"/>
      <c r="H194" s="17"/>
    </row>
    <row r="195" spans="1:8" ht="44.4" hidden="1" customHeight="1">
      <c r="A195" s="50" t="s">
        <v>234</v>
      </c>
      <c r="B195" s="16"/>
      <c r="C195" s="16" t="s">
        <v>159</v>
      </c>
      <c r="D195" s="55" t="s">
        <v>164</v>
      </c>
      <c r="E195" s="56"/>
      <c r="F195" s="17"/>
      <c r="G195" s="17">
        <v>0</v>
      </c>
      <c r="H195" s="17">
        <v>0</v>
      </c>
    </row>
    <row r="196" spans="1:8" ht="37.200000000000003" hidden="1" customHeight="1">
      <c r="A196" s="50" t="s">
        <v>24</v>
      </c>
      <c r="B196" s="16"/>
      <c r="C196" s="16" t="s">
        <v>159</v>
      </c>
      <c r="D196" s="55" t="s">
        <v>164</v>
      </c>
      <c r="E196" s="56" t="s">
        <v>25</v>
      </c>
      <c r="F196" s="17"/>
      <c r="G196" s="17">
        <v>0</v>
      </c>
      <c r="H196" s="17">
        <v>0</v>
      </c>
    </row>
    <row r="197" spans="1:8" s="13" customFormat="1" ht="12.6" customHeight="1">
      <c r="A197" s="11" t="s">
        <v>165</v>
      </c>
      <c r="B197" s="123"/>
      <c r="C197" s="41" t="s">
        <v>166</v>
      </c>
      <c r="D197" s="58"/>
      <c r="E197" s="59"/>
      <c r="F197" s="12">
        <f>F198+F204+F210+F219+F225+F231+F235</f>
        <v>10686.2</v>
      </c>
      <c r="G197" s="12">
        <f>G198+G204+G210+G219+G225+G231+G235</f>
        <v>660</v>
      </c>
      <c r="H197" s="12">
        <f>H198+H204+H210+H219+H225+H231+H235</f>
        <v>750</v>
      </c>
    </row>
    <row r="198" spans="1:8" s="13" customFormat="1" ht="109.2" customHeight="1">
      <c r="A198" s="60" t="s">
        <v>325</v>
      </c>
      <c r="B198" s="135"/>
      <c r="C198" s="62" t="s">
        <v>166</v>
      </c>
      <c r="D198" s="63" t="s">
        <v>112</v>
      </c>
      <c r="E198" s="64"/>
      <c r="F198" s="65">
        <v>1180.2</v>
      </c>
      <c r="G198" s="66">
        <v>64.5</v>
      </c>
      <c r="H198" s="66">
        <v>67.7</v>
      </c>
    </row>
    <row r="199" spans="1:8" s="13" customFormat="1" ht="33" customHeight="1">
      <c r="A199" s="136" t="s">
        <v>323</v>
      </c>
      <c r="B199" s="137"/>
      <c r="C199" s="62" t="s">
        <v>339</v>
      </c>
      <c r="D199" s="63" t="s">
        <v>340</v>
      </c>
      <c r="E199" s="64"/>
      <c r="F199" s="65">
        <v>1180.2</v>
      </c>
      <c r="G199" s="66">
        <v>64.5</v>
      </c>
      <c r="H199" s="66">
        <v>67.7</v>
      </c>
    </row>
    <row r="200" spans="1:8" s="13" customFormat="1" ht="45.6" customHeight="1">
      <c r="A200" s="95" t="s">
        <v>322</v>
      </c>
      <c r="B200" s="67"/>
      <c r="C200" s="62" t="s">
        <v>166</v>
      </c>
      <c r="D200" s="63" t="s">
        <v>274</v>
      </c>
      <c r="E200" s="64"/>
      <c r="F200" s="65">
        <f t="shared" ref="F200:H201" si="20">F201</f>
        <v>1180.2</v>
      </c>
      <c r="G200" s="66">
        <f t="shared" si="20"/>
        <v>64.5</v>
      </c>
      <c r="H200" s="66">
        <f t="shared" si="20"/>
        <v>67.724999999999994</v>
      </c>
    </row>
    <row r="201" spans="1:8" s="13" customFormat="1" ht="94.2" customHeight="1">
      <c r="A201" s="73" t="s">
        <v>114</v>
      </c>
      <c r="B201" s="61"/>
      <c r="C201" s="62" t="s">
        <v>166</v>
      </c>
      <c r="D201" s="63" t="s">
        <v>275</v>
      </c>
      <c r="E201" s="64"/>
      <c r="F201" s="65">
        <f t="shared" si="20"/>
        <v>1180.2</v>
      </c>
      <c r="G201" s="66">
        <f t="shared" si="20"/>
        <v>64.5</v>
      </c>
      <c r="H201" s="66">
        <f t="shared" si="20"/>
        <v>67.724999999999994</v>
      </c>
    </row>
    <row r="202" spans="1:8" s="13" customFormat="1" ht="29.4" customHeight="1">
      <c r="A202" s="74" t="s">
        <v>24</v>
      </c>
      <c r="B202" s="61"/>
      <c r="C202" s="47" t="s">
        <v>166</v>
      </c>
      <c r="D202" s="68" t="s">
        <v>275</v>
      </c>
      <c r="E202" s="69" t="s">
        <v>25</v>
      </c>
      <c r="F202" s="66">
        <v>1180.2</v>
      </c>
      <c r="G202" s="66">
        <v>64.5</v>
      </c>
      <c r="H202" s="66">
        <f>G202+G202*0.05</f>
        <v>67.724999999999994</v>
      </c>
    </row>
    <row r="203" spans="1:8" s="13" customFormat="1" ht="28.2" customHeight="1">
      <c r="A203" s="92" t="s">
        <v>165</v>
      </c>
      <c r="B203" s="41"/>
      <c r="C203" s="47" t="s">
        <v>166</v>
      </c>
      <c r="D203" s="94" t="s">
        <v>275</v>
      </c>
      <c r="E203" s="93" t="s">
        <v>25</v>
      </c>
      <c r="F203" s="54">
        <v>1180.2</v>
      </c>
      <c r="G203" s="54">
        <v>64.5</v>
      </c>
      <c r="H203" s="54">
        <v>67.7</v>
      </c>
    </row>
    <row r="204" spans="1:8" ht="66">
      <c r="A204" s="71" t="s">
        <v>254</v>
      </c>
      <c r="B204" s="123"/>
      <c r="C204" s="123" t="s">
        <v>166</v>
      </c>
      <c r="D204" s="72" t="s">
        <v>168</v>
      </c>
      <c r="E204" s="70"/>
      <c r="F204" s="12">
        <f>F205</f>
        <v>441.7</v>
      </c>
      <c r="G204" s="12">
        <f>G205</f>
        <v>433.4</v>
      </c>
      <c r="H204" s="12">
        <f>H205</f>
        <v>433.4</v>
      </c>
    </row>
    <row r="205" spans="1:8" s="13" customFormat="1" ht="25.8" customHeight="1">
      <c r="A205" s="15" t="s">
        <v>266</v>
      </c>
      <c r="B205" s="123"/>
      <c r="C205" s="123" t="s">
        <v>166</v>
      </c>
      <c r="D205" s="123" t="s">
        <v>267</v>
      </c>
      <c r="E205" s="123"/>
      <c r="F205" s="12">
        <f>F206+F208</f>
        <v>441.7</v>
      </c>
      <c r="G205" s="12">
        <f>G206+G208</f>
        <v>433.4</v>
      </c>
      <c r="H205" s="12">
        <f>H206+H208</f>
        <v>433.4</v>
      </c>
    </row>
    <row r="206" spans="1:8" s="13" customFormat="1" ht="24.6" hidden="1" customHeight="1">
      <c r="A206" s="15" t="s">
        <v>169</v>
      </c>
      <c r="B206" s="123"/>
      <c r="C206" s="16" t="s">
        <v>166</v>
      </c>
      <c r="D206" s="16" t="s">
        <v>268</v>
      </c>
      <c r="E206" s="123"/>
      <c r="F206" s="17">
        <f>F207</f>
        <v>0</v>
      </c>
      <c r="G206" s="17">
        <f>G207</f>
        <v>0</v>
      </c>
      <c r="H206" s="17">
        <f>H207</f>
        <v>0</v>
      </c>
    </row>
    <row r="207" spans="1:8" ht="24.75" hidden="1" customHeight="1">
      <c r="A207" s="42" t="s">
        <v>171</v>
      </c>
      <c r="B207" s="16"/>
      <c r="C207" s="16" t="s">
        <v>166</v>
      </c>
      <c r="D207" s="16" t="s">
        <v>170</v>
      </c>
      <c r="E207" s="16" t="s">
        <v>44</v>
      </c>
      <c r="F207" s="17"/>
      <c r="G207" s="21">
        <f>F207+F207*0.05</f>
        <v>0</v>
      </c>
      <c r="H207" s="21">
        <f>G207+G207*0.05</f>
        <v>0</v>
      </c>
    </row>
    <row r="208" spans="1:8" ht="26.4" hidden="1">
      <c r="A208" s="15" t="s">
        <v>172</v>
      </c>
      <c r="B208" s="16"/>
      <c r="C208" s="16" t="s">
        <v>166</v>
      </c>
      <c r="D208" s="16" t="s">
        <v>170</v>
      </c>
      <c r="E208" s="16"/>
      <c r="F208" s="17">
        <f>F209</f>
        <v>441.7</v>
      </c>
      <c r="G208" s="17">
        <f>G209</f>
        <v>433.4</v>
      </c>
      <c r="H208" s="17">
        <f>H209</f>
        <v>433.4</v>
      </c>
    </row>
    <row r="209" spans="1:8" ht="56.4" customHeight="1">
      <c r="A209" s="18" t="s">
        <v>24</v>
      </c>
      <c r="B209" s="16"/>
      <c r="C209" s="16" t="s">
        <v>166</v>
      </c>
      <c r="D209" s="16" t="s">
        <v>269</v>
      </c>
      <c r="E209" s="16" t="s">
        <v>25</v>
      </c>
      <c r="F209" s="17">
        <v>441.7</v>
      </c>
      <c r="G209" s="17">
        <v>433.4</v>
      </c>
      <c r="H209" s="17">
        <v>433.4</v>
      </c>
    </row>
    <row r="210" spans="1:8" ht="60" customHeight="1">
      <c r="A210" s="11" t="s">
        <v>328</v>
      </c>
      <c r="B210" s="123"/>
      <c r="C210" s="123" t="s">
        <v>166</v>
      </c>
      <c r="D210" s="123" t="s">
        <v>174</v>
      </c>
      <c r="E210" s="123"/>
      <c r="F210" s="12">
        <f>F214</f>
        <v>8074.3</v>
      </c>
      <c r="G210" s="12">
        <f>G211+G214</f>
        <v>0</v>
      </c>
      <c r="H210" s="12">
        <f>H211+H214</f>
        <v>0</v>
      </c>
    </row>
    <row r="211" spans="1:8" s="13" customFormat="1" ht="52.8" customHeight="1">
      <c r="A211" s="31" t="s">
        <v>323</v>
      </c>
      <c r="B211" s="138"/>
      <c r="C211" s="138" t="s">
        <v>166</v>
      </c>
      <c r="D211" s="138" t="s">
        <v>329</v>
      </c>
      <c r="E211" s="138"/>
      <c r="F211" s="12">
        <v>8074.3</v>
      </c>
      <c r="G211" s="12">
        <f t="shared" ref="F211:H212" si="21">G212</f>
        <v>0</v>
      </c>
      <c r="H211" s="12">
        <f t="shared" si="21"/>
        <v>0</v>
      </c>
    </row>
    <row r="212" spans="1:8" ht="42.6" hidden="1" customHeight="1">
      <c r="A212" s="34" t="s">
        <v>324</v>
      </c>
      <c r="B212" s="16"/>
      <c r="C212" s="16"/>
      <c r="D212" s="9"/>
      <c r="E212" s="16"/>
      <c r="F212" s="17">
        <f t="shared" si="21"/>
        <v>0</v>
      </c>
      <c r="G212" s="17">
        <f t="shared" si="21"/>
        <v>0</v>
      </c>
      <c r="H212" s="17">
        <f t="shared" si="21"/>
        <v>0</v>
      </c>
    </row>
    <row r="213" spans="1:8" ht="48" hidden="1" customHeight="1">
      <c r="A213" s="30"/>
      <c r="B213" s="16"/>
      <c r="C213" s="16"/>
      <c r="D213" s="9"/>
      <c r="E213" s="16"/>
      <c r="F213" s="17"/>
      <c r="G213" s="21">
        <f>F213+F213*0.05</f>
        <v>0</v>
      </c>
      <c r="H213" s="21">
        <f>G213+G213*0.05</f>
        <v>0</v>
      </c>
    </row>
    <row r="214" spans="1:8" ht="34.200000000000003" customHeight="1">
      <c r="A214" s="34" t="s">
        <v>270</v>
      </c>
      <c r="B214" s="123"/>
      <c r="C214" s="123" t="s">
        <v>166</v>
      </c>
      <c r="D214" s="16" t="s">
        <v>330</v>
      </c>
      <c r="E214" s="123"/>
      <c r="F214" s="12">
        <f>F215+F217</f>
        <v>8074.3</v>
      </c>
      <c r="G214" s="12">
        <f>G215+G217</f>
        <v>0</v>
      </c>
      <c r="H214" s="12">
        <f>H215+H217</f>
        <v>0</v>
      </c>
    </row>
    <row r="215" spans="1:8" ht="39.6">
      <c r="A215" s="30" t="s">
        <v>343</v>
      </c>
      <c r="B215" s="16"/>
      <c r="C215" s="16" t="s">
        <v>166</v>
      </c>
      <c r="D215" s="16" t="s">
        <v>331</v>
      </c>
      <c r="E215" s="16"/>
      <c r="F215" s="17">
        <f>F216</f>
        <v>8074.3</v>
      </c>
      <c r="G215" s="17">
        <f>G216</f>
        <v>0</v>
      </c>
      <c r="H215" s="17">
        <f>H216</f>
        <v>0</v>
      </c>
    </row>
    <row r="216" spans="1:8" ht="42" customHeight="1">
      <c r="A216" s="18" t="s">
        <v>24</v>
      </c>
      <c r="B216" s="16"/>
      <c r="C216" s="16" t="s">
        <v>166</v>
      </c>
      <c r="D216" s="16" t="s">
        <v>331</v>
      </c>
      <c r="E216" s="16" t="s">
        <v>25</v>
      </c>
      <c r="F216" s="17">
        <v>8074.3</v>
      </c>
      <c r="G216" s="17">
        <v>0</v>
      </c>
      <c r="H216" s="17">
        <v>0</v>
      </c>
    </row>
    <row r="217" spans="1:8" ht="0.6" customHeight="1">
      <c r="A217" s="30" t="s">
        <v>177</v>
      </c>
      <c r="B217" s="9"/>
      <c r="C217" s="16" t="s">
        <v>166</v>
      </c>
      <c r="D217" s="9" t="s">
        <v>178</v>
      </c>
      <c r="E217" s="16"/>
      <c r="F217" s="17">
        <f>F218</f>
        <v>0</v>
      </c>
      <c r="G217" s="17">
        <f>G218</f>
        <v>0</v>
      </c>
      <c r="H217" s="17">
        <f>H218</f>
        <v>0</v>
      </c>
    </row>
    <row r="218" spans="1:8" ht="38.4" hidden="1" customHeight="1">
      <c r="A218" s="35" t="s">
        <v>171</v>
      </c>
      <c r="B218" s="9"/>
      <c r="C218" s="16" t="s">
        <v>166</v>
      </c>
      <c r="D218" s="9" t="s">
        <v>179</v>
      </c>
      <c r="E218" s="16" t="s">
        <v>44</v>
      </c>
      <c r="F218" s="17"/>
      <c r="G218" s="21">
        <f>F218+F218*0.05</f>
        <v>0</v>
      </c>
      <c r="H218" s="21">
        <f>G218+G218*0.05</f>
        <v>0</v>
      </c>
    </row>
    <row r="219" spans="1:8" ht="46.8" hidden="1" customHeight="1">
      <c r="A219" s="31"/>
      <c r="B219" s="123"/>
      <c r="C219" s="123"/>
      <c r="D219" s="123"/>
      <c r="E219" s="123"/>
      <c r="F219" s="12">
        <f>F220</f>
        <v>0</v>
      </c>
      <c r="G219" s="12">
        <f>G220</f>
        <v>0</v>
      </c>
      <c r="H219" s="12">
        <f>H220</f>
        <v>0</v>
      </c>
    </row>
    <row r="220" spans="1:8" ht="45" hidden="1" customHeight="1">
      <c r="A220" s="15"/>
      <c r="B220" s="16"/>
      <c r="C220" s="16"/>
      <c r="D220" s="9"/>
      <c r="E220" s="16"/>
      <c r="F220" s="17">
        <f>F221+F223</f>
        <v>0</v>
      </c>
      <c r="G220" s="17">
        <f>G221+G223</f>
        <v>0</v>
      </c>
      <c r="H220" s="17">
        <f>H221+H223</f>
        <v>0</v>
      </c>
    </row>
    <row r="221" spans="1:8" ht="53.4" hidden="1" customHeight="1">
      <c r="A221" s="30"/>
      <c r="B221" s="16"/>
      <c r="C221" s="16"/>
      <c r="D221" s="9"/>
      <c r="E221" s="16"/>
      <c r="F221" s="17">
        <f>F222</f>
        <v>0</v>
      </c>
      <c r="G221" s="17">
        <f>G222</f>
        <v>0</v>
      </c>
      <c r="H221" s="17">
        <f>H222</f>
        <v>0</v>
      </c>
    </row>
    <row r="222" spans="1:8" ht="60" hidden="1" customHeight="1">
      <c r="A222" s="30"/>
      <c r="B222" s="16"/>
      <c r="C222" s="16"/>
      <c r="D222" s="9"/>
      <c r="E222" s="16" t="s">
        <v>44</v>
      </c>
      <c r="F222" s="17"/>
      <c r="G222" s="21">
        <f>F222+F222*0.05</f>
        <v>0</v>
      </c>
      <c r="H222" s="21">
        <f>G222+G222*0.05</f>
        <v>0</v>
      </c>
    </row>
    <row r="223" spans="1:8" ht="55.8" hidden="1" customHeight="1">
      <c r="A223" s="15"/>
      <c r="B223" s="16"/>
      <c r="C223" s="16"/>
      <c r="D223" s="9"/>
      <c r="E223" s="16"/>
      <c r="F223" s="17">
        <f>F224</f>
        <v>0</v>
      </c>
      <c r="G223" s="17">
        <f>G224</f>
        <v>0</v>
      </c>
      <c r="H223" s="17">
        <f>H224</f>
        <v>0</v>
      </c>
    </row>
    <row r="224" spans="1:8" ht="64.8" hidden="1" customHeight="1">
      <c r="A224" s="35"/>
      <c r="B224" s="16"/>
      <c r="C224" s="16"/>
      <c r="D224" s="9"/>
      <c r="E224" s="16" t="s">
        <v>44</v>
      </c>
      <c r="F224" s="17"/>
      <c r="G224" s="21">
        <f>F224+F224*0.05</f>
        <v>0</v>
      </c>
      <c r="H224" s="21">
        <f>G224+G224*0.05</f>
        <v>0</v>
      </c>
    </row>
    <row r="225" spans="1:8" ht="93.6" hidden="1" customHeight="1">
      <c r="A225" s="31" t="s">
        <v>126</v>
      </c>
      <c r="B225" s="16"/>
      <c r="C225" s="123" t="s">
        <v>166</v>
      </c>
      <c r="D225" s="123" t="s">
        <v>127</v>
      </c>
      <c r="E225" s="16"/>
      <c r="F225" s="12">
        <f>F226</f>
        <v>0</v>
      </c>
      <c r="G225" s="12">
        <f>G226</f>
        <v>0</v>
      </c>
      <c r="H225" s="12">
        <f>H226</f>
        <v>0</v>
      </c>
    </row>
    <row r="226" spans="1:8" ht="66.599999999999994" hidden="1" customHeight="1">
      <c r="A226" s="15" t="s">
        <v>180</v>
      </c>
      <c r="B226" s="16"/>
      <c r="C226" s="16" t="s">
        <v>166</v>
      </c>
      <c r="D226" s="9" t="s">
        <v>181</v>
      </c>
      <c r="E226" s="16"/>
      <c r="F226" s="17">
        <f>F227+F229</f>
        <v>0</v>
      </c>
      <c r="G226" s="17">
        <f>G227+G229</f>
        <v>0</v>
      </c>
      <c r="H226" s="17">
        <f>H227+H229</f>
        <v>0</v>
      </c>
    </row>
    <row r="227" spans="1:8" ht="102" hidden="1" customHeight="1">
      <c r="A227" s="15" t="s">
        <v>114</v>
      </c>
      <c r="B227" s="16"/>
      <c r="C227" s="16" t="s">
        <v>166</v>
      </c>
      <c r="D227" s="9" t="s">
        <v>182</v>
      </c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t="0.6" hidden="1" customHeight="1">
      <c r="A228" s="18" t="s">
        <v>24</v>
      </c>
      <c r="B228" s="16"/>
      <c r="C228" s="16" t="s">
        <v>166</v>
      </c>
      <c r="D228" s="9" t="s">
        <v>182</v>
      </c>
      <c r="E228" s="16" t="s">
        <v>25</v>
      </c>
      <c r="F228" s="17"/>
      <c r="G228" s="21">
        <f>F228+F228*0.05</f>
        <v>0</v>
      </c>
      <c r="H228" s="21">
        <f>G228+G228*0.05</f>
        <v>0</v>
      </c>
    </row>
    <row r="229" spans="1:8" ht="105" hidden="1" customHeight="1">
      <c r="A229" s="15" t="s">
        <v>114</v>
      </c>
      <c r="B229" s="16"/>
      <c r="C229" s="16" t="s">
        <v>166</v>
      </c>
      <c r="D229" s="9" t="s">
        <v>182</v>
      </c>
      <c r="E229" s="16"/>
      <c r="F229" s="17">
        <f>F230</f>
        <v>0</v>
      </c>
      <c r="G229" s="17">
        <f>G230</f>
        <v>0</v>
      </c>
      <c r="H229" s="17">
        <f>H230</f>
        <v>0</v>
      </c>
    </row>
    <row r="230" spans="1:8" ht="96" hidden="1" customHeight="1">
      <c r="A230" s="18" t="s">
        <v>24</v>
      </c>
      <c r="B230" s="16"/>
      <c r="C230" s="16" t="s">
        <v>166</v>
      </c>
      <c r="D230" s="9" t="s">
        <v>182</v>
      </c>
      <c r="E230" s="16" t="s">
        <v>25</v>
      </c>
      <c r="F230" s="17"/>
      <c r="G230" s="21">
        <f>F230+F230*0.05</f>
        <v>0</v>
      </c>
      <c r="H230" s="21">
        <f>G230+G230*0.05</f>
        <v>0</v>
      </c>
    </row>
    <row r="231" spans="1:8" ht="67.2" hidden="1" customHeight="1">
      <c r="A231" s="38" t="s">
        <v>131</v>
      </c>
      <c r="B231" s="16"/>
      <c r="C231" s="123" t="s">
        <v>166</v>
      </c>
      <c r="D231" s="33" t="s">
        <v>132</v>
      </c>
      <c r="E231" s="16"/>
      <c r="F231" s="12">
        <f t="shared" ref="F231:H233" si="22">F232</f>
        <v>0</v>
      </c>
      <c r="G231" s="12">
        <f t="shared" si="22"/>
        <v>0</v>
      </c>
      <c r="H231" s="12">
        <f t="shared" si="22"/>
        <v>0</v>
      </c>
    </row>
    <row r="232" spans="1:8" ht="47.4" hidden="1" customHeight="1">
      <c r="A232" s="130" t="s">
        <v>264</v>
      </c>
      <c r="B232" s="104"/>
      <c r="C232" s="104" t="s">
        <v>166</v>
      </c>
      <c r="D232" s="88" t="s">
        <v>294</v>
      </c>
      <c r="E232" s="104"/>
      <c r="F232" s="80">
        <f t="shared" si="22"/>
        <v>0</v>
      </c>
      <c r="G232" s="80">
        <f t="shared" si="22"/>
        <v>0</v>
      </c>
      <c r="H232" s="80">
        <f t="shared" si="22"/>
        <v>0</v>
      </c>
    </row>
    <row r="233" spans="1:8" ht="37.200000000000003" hidden="1" customHeight="1">
      <c r="A233" s="15" t="s">
        <v>133</v>
      </c>
      <c r="B233" s="16"/>
      <c r="C233" s="16" t="s">
        <v>166</v>
      </c>
      <c r="D233" s="9" t="s">
        <v>295</v>
      </c>
      <c r="E233" s="16"/>
      <c r="F233" s="17">
        <f t="shared" si="22"/>
        <v>0</v>
      </c>
      <c r="G233" s="17">
        <f t="shared" si="22"/>
        <v>0</v>
      </c>
      <c r="H233" s="17">
        <f t="shared" si="22"/>
        <v>0</v>
      </c>
    </row>
    <row r="234" spans="1:8" ht="45" hidden="1" customHeight="1">
      <c r="A234" s="18" t="s">
        <v>24</v>
      </c>
      <c r="B234" s="16"/>
      <c r="C234" s="16" t="s">
        <v>166</v>
      </c>
      <c r="D234" s="9" t="s">
        <v>281</v>
      </c>
      <c r="E234" s="16" t="s">
        <v>25</v>
      </c>
      <c r="F234" s="17"/>
      <c r="G234" s="17">
        <v>0</v>
      </c>
      <c r="H234" s="17">
        <f>G234+G234*0.05</f>
        <v>0</v>
      </c>
    </row>
    <row r="235" spans="1:8" s="13" customFormat="1" ht="26.4">
      <c r="A235" s="43" t="s">
        <v>185</v>
      </c>
      <c r="B235" s="123"/>
      <c r="C235" s="123" t="s">
        <v>166</v>
      </c>
      <c r="D235" s="123" t="s">
        <v>54</v>
      </c>
      <c r="E235" s="123"/>
      <c r="F235" s="12">
        <f t="shared" ref="F235:H236" si="23">F236</f>
        <v>990</v>
      </c>
      <c r="G235" s="12">
        <f t="shared" si="23"/>
        <v>162.1</v>
      </c>
      <c r="H235" s="12">
        <f t="shared" si="23"/>
        <v>248.9</v>
      </c>
    </row>
    <row r="236" spans="1:8" s="13" customFormat="1" ht="26.4">
      <c r="A236" s="11" t="s">
        <v>21</v>
      </c>
      <c r="B236" s="123"/>
      <c r="C236" s="123" t="s">
        <v>166</v>
      </c>
      <c r="D236" s="123" t="s">
        <v>80</v>
      </c>
      <c r="E236" s="123"/>
      <c r="F236" s="12">
        <f t="shared" si="23"/>
        <v>990</v>
      </c>
      <c r="G236" s="12">
        <f t="shared" si="23"/>
        <v>162.1</v>
      </c>
      <c r="H236" s="12">
        <f t="shared" si="23"/>
        <v>248.9</v>
      </c>
    </row>
    <row r="237" spans="1:8" s="13" customFormat="1" ht="26.4">
      <c r="A237" s="11" t="s">
        <v>21</v>
      </c>
      <c r="B237" s="123"/>
      <c r="C237" s="123" t="s">
        <v>166</v>
      </c>
      <c r="D237" s="123" t="s">
        <v>81</v>
      </c>
      <c r="E237" s="123"/>
      <c r="F237" s="12">
        <f>F238+F241+F243+F245</f>
        <v>990</v>
      </c>
      <c r="G237" s="12">
        <f>G238+G241+G243+G245</f>
        <v>162.1</v>
      </c>
      <c r="H237" s="12">
        <f>H238+H241+H243+H245</f>
        <v>248.9</v>
      </c>
    </row>
    <row r="238" spans="1:8" s="13" customFormat="1" ht="26.4">
      <c r="A238" s="19" t="s">
        <v>186</v>
      </c>
      <c r="B238" s="16"/>
      <c r="C238" s="16" t="s">
        <v>166</v>
      </c>
      <c r="D238" s="16" t="s">
        <v>187</v>
      </c>
      <c r="E238" s="16"/>
      <c r="F238" s="17">
        <f>F239+F240</f>
        <v>990</v>
      </c>
      <c r="G238" s="17">
        <f>G239+G240</f>
        <v>162.1</v>
      </c>
      <c r="H238" s="17">
        <f>H239+H240</f>
        <v>248.9</v>
      </c>
    </row>
    <row r="239" spans="1:8" ht="27.6">
      <c r="A239" s="18" t="s">
        <v>24</v>
      </c>
      <c r="B239" s="16"/>
      <c r="C239" s="16" t="s">
        <v>166</v>
      </c>
      <c r="D239" s="16" t="s">
        <v>187</v>
      </c>
      <c r="E239" s="16" t="s">
        <v>25</v>
      </c>
      <c r="F239" s="17">
        <v>961</v>
      </c>
      <c r="G239" s="17">
        <v>152.1</v>
      </c>
      <c r="H239" s="17">
        <v>238.9</v>
      </c>
    </row>
    <row r="240" spans="1:8" ht="26.4">
      <c r="A240" s="20" t="s">
        <v>63</v>
      </c>
      <c r="B240" s="16"/>
      <c r="C240" s="16" t="s">
        <v>166</v>
      </c>
      <c r="D240" s="16" t="s">
        <v>187</v>
      </c>
      <c r="E240" s="16" t="s">
        <v>64</v>
      </c>
      <c r="F240" s="17">
        <v>29</v>
      </c>
      <c r="G240" s="17">
        <v>10</v>
      </c>
      <c r="H240" s="17">
        <v>10</v>
      </c>
    </row>
    <row r="241" spans="1:8" ht="12" hidden="1" customHeight="1">
      <c r="A241" s="30"/>
      <c r="B241" s="16"/>
      <c r="C241" s="16"/>
      <c r="D241" s="16"/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t="0.75" hidden="1" customHeight="1">
      <c r="A242" s="35"/>
      <c r="B242" s="16"/>
      <c r="C242" s="16"/>
      <c r="D242" s="16"/>
      <c r="E242" s="16"/>
      <c r="F242" s="17"/>
      <c r="G242" s="21">
        <f>F242+F242*0.05</f>
        <v>0</v>
      </c>
      <c r="H242" s="21">
        <f>G242+G242*0.05</f>
        <v>0</v>
      </c>
    </row>
    <row r="243" spans="1:8" hidden="1">
      <c r="A243" s="30"/>
      <c r="B243" s="16"/>
      <c r="C243" s="16"/>
      <c r="D243" s="16"/>
      <c r="E243" s="16"/>
      <c r="F243" s="17">
        <f>F244</f>
        <v>0</v>
      </c>
      <c r="G243" s="17">
        <f>G244</f>
        <v>0</v>
      </c>
      <c r="H243" s="17">
        <f>H244</f>
        <v>0</v>
      </c>
    </row>
    <row r="244" spans="1:8" hidden="1">
      <c r="A244" s="35"/>
      <c r="B244" s="16"/>
      <c r="C244" s="16"/>
      <c r="D244" s="16"/>
      <c r="E244" s="16"/>
      <c r="F244" s="17"/>
      <c r="G244" s="21">
        <f>F244+F244*0.05</f>
        <v>0</v>
      </c>
      <c r="H244" s="21">
        <f>G244+G244*0.05</f>
        <v>0</v>
      </c>
    </row>
    <row r="245" spans="1:8" ht="39.6" hidden="1">
      <c r="A245" s="30" t="s">
        <v>188</v>
      </c>
      <c r="B245" s="16"/>
      <c r="C245" s="16" t="s">
        <v>166</v>
      </c>
      <c r="D245" s="16" t="s">
        <v>189</v>
      </c>
      <c r="E245" s="16"/>
      <c r="F245" s="17">
        <f>F246</f>
        <v>0</v>
      </c>
      <c r="G245" s="17">
        <f>G246</f>
        <v>0</v>
      </c>
      <c r="H245" s="17">
        <f>H246</f>
        <v>0</v>
      </c>
    </row>
    <row r="246" spans="1:8" ht="39.6" hidden="1">
      <c r="A246" s="35" t="s">
        <v>190</v>
      </c>
      <c r="B246" s="16"/>
      <c r="C246" s="16" t="s">
        <v>166</v>
      </c>
      <c r="D246" s="16" t="s">
        <v>189</v>
      </c>
      <c r="E246" s="16" t="s">
        <v>44</v>
      </c>
      <c r="F246" s="17"/>
      <c r="G246" s="21">
        <f>F246+F246*0.05</f>
        <v>0</v>
      </c>
      <c r="H246" s="21">
        <f>G246+G246*0.05</f>
        <v>0</v>
      </c>
    </row>
    <row r="247" spans="1:8" ht="5.25" hidden="1" customHeight="1">
      <c r="A247" s="11"/>
      <c r="B247" s="123"/>
      <c r="C247" s="123"/>
      <c r="D247" s="123"/>
      <c r="E247" s="123"/>
      <c r="F247" s="12">
        <f t="shared" ref="F247:H249" si="24">F248</f>
        <v>0</v>
      </c>
      <c r="G247" s="12">
        <f t="shared" si="24"/>
        <v>0</v>
      </c>
      <c r="H247" s="12">
        <f t="shared" si="24"/>
        <v>0</v>
      </c>
    </row>
    <row r="248" spans="1:8" s="13" customFormat="1" hidden="1">
      <c r="A248" s="11"/>
      <c r="B248" s="123"/>
      <c r="C248" s="123"/>
      <c r="D248" s="123"/>
      <c r="E248" s="123"/>
      <c r="F248" s="12">
        <f t="shared" si="24"/>
        <v>0</v>
      </c>
      <c r="G248" s="12">
        <f t="shared" si="24"/>
        <v>0</v>
      </c>
      <c r="H248" s="12">
        <f t="shared" si="24"/>
        <v>0</v>
      </c>
    </row>
    <row r="249" spans="1:8" hidden="1">
      <c r="A249" s="11"/>
      <c r="B249" s="123"/>
      <c r="C249" s="123"/>
      <c r="D249" s="123"/>
      <c r="E249" s="123"/>
      <c r="F249" s="12">
        <f t="shared" si="24"/>
        <v>0</v>
      </c>
      <c r="G249" s="12">
        <f t="shared" si="24"/>
        <v>0</v>
      </c>
      <c r="H249" s="12">
        <f t="shared" si="24"/>
        <v>0</v>
      </c>
    </row>
    <row r="250" spans="1:8" s="13" customFormat="1" hidden="1">
      <c r="A250" s="43"/>
      <c r="B250" s="123"/>
      <c r="C250" s="123"/>
      <c r="D250" s="123"/>
      <c r="E250" s="123"/>
      <c r="F250" s="12">
        <f>F251+F253+F256+F259</f>
        <v>0</v>
      </c>
      <c r="G250" s="12">
        <f>G251+G253+G256+G259</f>
        <v>0</v>
      </c>
      <c r="H250" s="12">
        <f>H251+H253+H256+H259</f>
        <v>0</v>
      </c>
    </row>
    <row r="251" spans="1:8" hidden="1">
      <c r="A251" s="30"/>
      <c r="B251" s="16"/>
      <c r="C251" s="16"/>
      <c r="D251" s="16"/>
      <c r="E251" s="16"/>
      <c r="F251" s="17">
        <f>F252</f>
        <v>0</v>
      </c>
      <c r="G251" s="17">
        <f>G252</f>
        <v>0</v>
      </c>
      <c r="H251" s="17">
        <f>H252</f>
        <v>0</v>
      </c>
    </row>
    <row r="252" spans="1:8" hidden="1">
      <c r="A252" s="30"/>
      <c r="B252" s="16"/>
      <c r="C252" s="16"/>
      <c r="D252" s="16"/>
      <c r="E252" s="16"/>
      <c r="F252" s="17"/>
      <c r="G252" s="17">
        <f>F252+F252*0.05</f>
        <v>0</v>
      </c>
      <c r="H252" s="17">
        <f>G252+G252*0.05</f>
        <v>0</v>
      </c>
    </row>
    <row r="253" spans="1:8" hidden="1">
      <c r="A253" s="30"/>
      <c r="B253" s="16"/>
      <c r="C253" s="16"/>
      <c r="D253" s="16"/>
      <c r="E253" s="16"/>
      <c r="F253" s="17">
        <f t="shared" ref="F253:H254" si="25">F254</f>
        <v>0</v>
      </c>
      <c r="G253" s="17">
        <f t="shared" si="25"/>
        <v>0</v>
      </c>
      <c r="H253" s="17">
        <f t="shared" si="25"/>
        <v>0</v>
      </c>
    </row>
    <row r="254" spans="1:8" hidden="1">
      <c r="A254" s="35"/>
      <c r="B254" s="16"/>
      <c r="C254" s="16"/>
      <c r="D254" s="16"/>
      <c r="E254" s="16"/>
      <c r="F254" s="17">
        <f t="shared" si="25"/>
        <v>0</v>
      </c>
      <c r="G254" s="17">
        <f t="shared" si="25"/>
        <v>0</v>
      </c>
      <c r="H254" s="17">
        <f t="shared" si="25"/>
        <v>0</v>
      </c>
    </row>
    <row r="255" spans="1:8" hidden="1">
      <c r="A255" s="30"/>
      <c r="B255" s="16"/>
      <c r="C255" s="16"/>
      <c r="D255" s="16"/>
      <c r="E255" s="16"/>
      <c r="F255" s="17"/>
      <c r="G255" s="21">
        <f>F255+F255*0.05</f>
        <v>0</v>
      </c>
      <c r="H255" s="21">
        <f>G255+G255*0.05</f>
        <v>0</v>
      </c>
    </row>
    <row r="256" spans="1:8" hidden="1">
      <c r="A256" s="30"/>
      <c r="B256" s="16"/>
      <c r="C256" s="16"/>
      <c r="D256" s="16"/>
      <c r="E256" s="16"/>
      <c r="F256" s="17">
        <f t="shared" ref="F256:H257" si="26">F257</f>
        <v>0</v>
      </c>
      <c r="G256" s="17">
        <f t="shared" si="26"/>
        <v>0</v>
      </c>
      <c r="H256" s="17">
        <f t="shared" si="26"/>
        <v>0</v>
      </c>
    </row>
    <row r="257" spans="1:8" hidden="1">
      <c r="A257" s="35"/>
      <c r="B257" s="16"/>
      <c r="C257" s="16"/>
      <c r="D257" s="16"/>
      <c r="E257" s="16"/>
      <c r="F257" s="17">
        <f t="shared" si="26"/>
        <v>0</v>
      </c>
      <c r="G257" s="17">
        <f t="shared" si="26"/>
        <v>0</v>
      </c>
      <c r="H257" s="17">
        <f t="shared" si="26"/>
        <v>0</v>
      </c>
    </row>
    <row r="258" spans="1:8" hidden="1">
      <c r="A258" s="30"/>
      <c r="B258" s="16"/>
      <c r="C258" s="16"/>
      <c r="D258" s="16"/>
      <c r="E258" s="16"/>
      <c r="F258" s="17"/>
      <c r="G258" s="21">
        <f>F258+F258*0.05</f>
        <v>0</v>
      </c>
      <c r="H258" s="21">
        <f>G258+G258*0.05</f>
        <v>0</v>
      </c>
    </row>
    <row r="259" spans="1:8" hidden="1">
      <c r="A259" s="30"/>
      <c r="B259" s="16"/>
      <c r="C259" s="16"/>
      <c r="D259" s="16"/>
      <c r="E259" s="16"/>
      <c r="F259" s="17">
        <f t="shared" ref="F259:H260" si="27">F260</f>
        <v>0</v>
      </c>
      <c r="G259" s="17">
        <f t="shared" si="27"/>
        <v>0</v>
      </c>
      <c r="H259" s="17">
        <f t="shared" si="27"/>
        <v>0</v>
      </c>
    </row>
    <row r="260" spans="1:8" hidden="1">
      <c r="A260" s="35"/>
      <c r="B260" s="16"/>
      <c r="C260" s="16"/>
      <c r="D260" s="16"/>
      <c r="E260" s="16"/>
      <c r="F260" s="17">
        <f t="shared" si="27"/>
        <v>0</v>
      </c>
      <c r="G260" s="17">
        <f t="shared" si="27"/>
        <v>0</v>
      </c>
      <c r="H260" s="17">
        <f t="shared" si="27"/>
        <v>0</v>
      </c>
    </row>
    <row r="261" spans="1:8" hidden="1">
      <c r="A261" s="30"/>
      <c r="B261" s="16"/>
      <c r="C261" s="16"/>
      <c r="D261" s="16"/>
      <c r="E261" s="16"/>
      <c r="F261" s="17"/>
      <c r="G261" s="21">
        <f>F261+F261*0.05</f>
        <v>0</v>
      </c>
      <c r="H261" s="21">
        <f>G261+G261*0.05</f>
        <v>0</v>
      </c>
    </row>
    <row r="262" spans="1:8" s="13" customFormat="1">
      <c r="A262" s="11" t="s">
        <v>191</v>
      </c>
      <c r="B262" s="123"/>
      <c r="C262" s="123" t="s">
        <v>192</v>
      </c>
      <c r="D262" s="123"/>
      <c r="E262" s="123"/>
      <c r="F262" s="12">
        <f t="shared" ref="F262:H263" si="28">F263</f>
        <v>2500</v>
      </c>
      <c r="G262" s="12">
        <f t="shared" si="28"/>
        <v>2500</v>
      </c>
      <c r="H262" s="12">
        <f t="shared" si="28"/>
        <v>1345.2</v>
      </c>
    </row>
    <row r="263" spans="1:8" s="13" customFormat="1">
      <c r="A263" s="43" t="s">
        <v>193</v>
      </c>
      <c r="B263" s="123"/>
      <c r="C263" s="123" t="s">
        <v>194</v>
      </c>
      <c r="D263" s="123"/>
      <c r="E263" s="123"/>
      <c r="F263" s="12">
        <f>F264</f>
        <v>2500</v>
      </c>
      <c r="G263" s="12">
        <f t="shared" si="28"/>
        <v>2500</v>
      </c>
      <c r="H263" s="12">
        <f t="shared" si="28"/>
        <v>1345.2</v>
      </c>
    </row>
    <row r="264" spans="1:8" s="13" customFormat="1" ht="69" customHeight="1">
      <c r="A264" s="44" t="s">
        <v>253</v>
      </c>
      <c r="B264" s="123"/>
      <c r="C264" s="123" t="s">
        <v>194</v>
      </c>
      <c r="D264" s="123" t="s">
        <v>195</v>
      </c>
      <c r="E264" s="123"/>
      <c r="F264" s="12">
        <f>F266</f>
        <v>2500</v>
      </c>
      <c r="G264" s="12">
        <f>G266</f>
        <v>2500</v>
      </c>
      <c r="H264" s="12">
        <f>H266</f>
        <v>1345.2</v>
      </c>
    </row>
    <row r="265" spans="1:8" s="13" customFormat="1" ht="33" customHeight="1">
      <c r="A265" s="44" t="s">
        <v>323</v>
      </c>
      <c r="B265" s="132"/>
      <c r="C265" s="132" t="s">
        <v>194</v>
      </c>
      <c r="D265" s="132" t="s">
        <v>341</v>
      </c>
      <c r="E265" s="132"/>
      <c r="F265" s="12">
        <v>2500</v>
      </c>
      <c r="G265" s="12">
        <v>2500</v>
      </c>
      <c r="H265" s="12">
        <v>2500</v>
      </c>
    </row>
    <row r="266" spans="1:8" s="13" customFormat="1" ht="66">
      <c r="A266" s="43" t="s">
        <v>260</v>
      </c>
      <c r="B266" s="123"/>
      <c r="C266" s="123" t="s">
        <v>194</v>
      </c>
      <c r="D266" s="123" t="s">
        <v>261</v>
      </c>
      <c r="E266" s="123"/>
      <c r="F266" s="12">
        <f>F267+F269+F271</f>
        <v>2500</v>
      </c>
      <c r="G266" s="12">
        <f>G267+G269+G274+G271</f>
        <v>2500</v>
      </c>
      <c r="H266" s="12">
        <f>H267+H269+H274+H271</f>
        <v>1345.2</v>
      </c>
    </row>
    <row r="267" spans="1:8" s="13" customFormat="1" ht="39.6">
      <c r="A267" s="30" t="s">
        <v>196</v>
      </c>
      <c r="B267" s="16"/>
      <c r="C267" s="16" t="s">
        <v>194</v>
      </c>
      <c r="D267" s="16" t="s">
        <v>262</v>
      </c>
      <c r="E267" s="16"/>
      <c r="F267" s="17">
        <f>F268</f>
        <v>1464.2</v>
      </c>
      <c r="G267" s="17">
        <f>G268</f>
        <v>2500</v>
      </c>
      <c r="H267" s="17">
        <f>H268</f>
        <v>1345.2</v>
      </c>
    </row>
    <row r="268" spans="1:8" ht="41.4">
      <c r="A268" s="18" t="s">
        <v>197</v>
      </c>
      <c r="B268" s="16" t="s">
        <v>198</v>
      </c>
      <c r="C268" s="16" t="s">
        <v>194</v>
      </c>
      <c r="D268" s="16" t="s">
        <v>262</v>
      </c>
      <c r="E268" s="16" t="s">
        <v>199</v>
      </c>
      <c r="F268" s="17">
        <v>1464.2</v>
      </c>
      <c r="G268" s="17">
        <v>2500</v>
      </c>
      <c r="H268" s="17">
        <v>1345.2</v>
      </c>
    </row>
    <row r="269" spans="1:8" ht="39.6" hidden="1">
      <c r="A269" s="30" t="s">
        <v>200</v>
      </c>
      <c r="B269" s="16"/>
      <c r="C269" s="16" t="s">
        <v>194</v>
      </c>
      <c r="D269" s="9" t="s">
        <v>201</v>
      </c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t="41.4" hidden="1">
      <c r="A270" s="18" t="s">
        <v>197</v>
      </c>
      <c r="B270" s="16"/>
      <c r="C270" s="16" t="s">
        <v>194</v>
      </c>
      <c r="D270" s="9" t="s">
        <v>201</v>
      </c>
      <c r="E270" s="16" t="s">
        <v>199</v>
      </c>
      <c r="F270" s="17"/>
      <c r="G270" s="17">
        <f>F270+F270*0.05</f>
        <v>0</v>
      </c>
      <c r="H270" s="17">
        <f>G270+G270*0.05</f>
        <v>0</v>
      </c>
    </row>
    <row r="271" spans="1:8" ht="39.6">
      <c r="A271" s="30" t="s">
        <v>200</v>
      </c>
      <c r="B271" s="16"/>
      <c r="C271" s="16" t="s">
        <v>194</v>
      </c>
      <c r="D271" s="16" t="s">
        <v>263</v>
      </c>
      <c r="E271" s="16"/>
      <c r="F271" s="17">
        <f>F272</f>
        <v>1035.8</v>
      </c>
      <c r="G271" s="17">
        <f>G272</f>
        <v>0</v>
      </c>
      <c r="H271" s="17">
        <f>H272</f>
        <v>0</v>
      </c>
    </row>
    <row r="272" spans="1:8" ht="41.4">
      <c r="A272" s="18" t="s">
        <v>197</v>
      </c>
      <c r="B272" s="16"/>
      <c r="C272" s="16" t="s">
        <v>194</v>
      </c>
      <c r="D272" s="16" t="s">
        <v>263</v>
      </c>
      <c r="E272" s="16" t="s">
        <v>199</v>
      </c>
      <c r="F272" s="17">
        <v>1035.8</v>
      </c>
      <c r="G272" s="17">
        <v>0</v>
      </c>
      <c r="H272" s="17">
        <v>0</v>
      </c>
    </row>
    <row r="273" spans="1:8" ht="0.6" customHeight="1">
      <c r="A273" s="120" t="s">
        <v>312</v>
      </c>
      <c r="B273" s="121"/>
      <c r="C273" s="121" t="s">
        <v>310</v>
      </c>
      <c r="D273" s="121"/>
      <c r="E273" s="121"/>
      <c r="F273" s="122">
        <v>0</v>
      </c>
      <c r="G273" s="122">
        <v>0</v>
      </c>
      <c r="H273" s="122">
        <v>0</v>
      </c>
    </row>
    <row r="274" spans="1:8" ht="1.8" hidden="1" customHeight="1">
      <c r="A274" s="30" t="s">
        <v>309</v>
      </c>
      <c r="B274" s="16"/>
      <c r="C274" s="16" t="s">
        <v>310</v>
      </c>
      <c r="D274" s="16" t="s">
        <v>311</v>
      </c>
      <c r="E274" s="16"/>
      <c r="F274" s="17">
        <f>F275</f>
        <v>0</v>
      </c>
      <c r="G274" s="17">
        <f>G275</f>
        <v>0</v>
      </c>
      <c r="H274" s="17">
        <f>H275</f>
        <v>0</v>
      </c>
    </row>
    <row r="275" spans="1:8" ht="42" hidden="1" customHeight="1">
      <c r="A275" s="18" t="s">
        <v>197</v>
      </c>
      <c r="B275" s="16"/>
      <c r="C275" s="16" t="s">
        <v>310</v>
      </c>
      <c r="D275" s="16" t="s">
        <v>311</v>
      </c>
      <c r="E275" s="16" t="s">
        <v>199</v>
      </c>
      <c r="F275" s="17"/>
      <c r="G275" s="17">
        <v>0</v>
      </c>
      <c r="H275" s="17">
        <f>G275+G275*0.05</f>
        <v>0</v>
      </c>
    </row>
    <row r="276" spans="1:8" ht="42" hidden="1" customHeight="1">
      <c r="A276" s="18" t="s">
        <v>313</v>
      </c>
      <c r="B276" s="16"/>
      <c r="C276" s="16" t="s">
        <v>310</v>
      </c>
      <c r="D276" s="16" t="s">
        <v>314</v>
      </c>
      <c r="E276" s="16"/>
      <c r="F276" s="17">
        <f>F277</f>
        <v>0</v>
      </c>
      <c r="G276" s="17">
        <f>G277</f>
        <v>0</v>
      </c>
      <c r="H276" s="17">
        <f>H277</f>
        <v>0</v>
      </c>
    </row>
    <row r="277" spans="1:8" ht="42" hidden="1" customHeight="1">
      <c r="A277" s="18" t="s">
        <v>197</v>
      </c>
      <c r="B277" s="16"/>
      <c r="C277" s="16" t="s">
        <v>310</v>
      </c>
      <c r="D277" s="16" t="s">
        <v>314</v>
      </c>
      <c r="E277" s="16" t="s">
        <v>199</v>
      </c>
      <c r="F277" s="17"/>
      <c r="G277" s="17">
        <v>0</v>
      </c>
      <c r="H277" s="17">
        <f>G277+G277*0.05</f>
        <v>0</v>
      </c>
    </row>
    <row r="278" spans="1:8" ht="42" hidden="1" customHeight="1">
      <c r="A278" s="18"/>
      <c r="B278" s="16"/>
      <c r="C278" s="16"/>
      <c r="D278" s="16"/>
      <c r="E278" s="16"/>
      <c r="F278" s="17"/>
      <c r="G278" s="17"/>
      <c r="H278" s="17"/>
    </row>
    <row r="279" spans="1:8">
      <c r="A279" s="11" t="s">
        <v>203</v>
      </c>
      <c r="B279" s="123"/>
      <c r="C279" s="123" t="s">
        <v>204</v>
      </c>
      <c r="D279" s="123"/>
      <c r="E279" s="123"/>
      <c r="F279" s="12">
        <f>F280+F286</f>
        <v>3977.3</v>
      </c>
      <c r="G279" s="12">
        <f>G280+G286</f>
        <v>4285.1000000000004</v>
      </c>
      <c r="H279" s="12">
        <f>H280+H287</f>
        <v>870</v>
      </c>
    </row>
    <row r="280" spans="1:8">
      <c r="A280" s="43" t="s">
        <v>205</v>
      </c>
      <c r="B280" s="123"/>
      <c r="C280" s="123" t="s">
        <v>206</v>
      </c>
      <c r="D280" s="123"/>
      <c r="E280" s="123"/>
      <c r="F280" s="12">
        <f t="shared" ref="F280:H281" si="29">F281</f>
        <v>850</v>
      </c>
      <c r="G280" s="12">
        <f>G281</f>
        <v>860</v>
      </c>
      <c r="H280" s="12">
        <f t="shared" si="29"/>
        <v>870</v>
      </c>
    </row>
    <row r="281" spans="1:8" ht="26.4">
      <c r="A281" s="11" t="s">
        <v>79</v>
      </c>
      <c r="B281" s="123"/>
      <c r="C281" s="123" t="s">
        <v>206</v>
      </c>
      <c r="D281" s="123" t="s">
        <v>54</v>
      </c>
      <c r="E281" s="123"/>
      <c r="F281" s="12">
        <f t="shared" si="29"/>
        <v>850</v>
      </c>
      <c r="G281" s="12">
        <f t="shared" si="29"/>
        <v>860</v>
      </c>
      <c r="H281" s="12">
        <f t="shared" si="29"/>
        <v>870</v>
      </c>
    </row>
    <row r="282" spans="1:8" ht="26.4">
      <c r="A282" s="11" t="s">
        <v>21</v>
      </c>
      <c r="B282" s="123"/>
      <c r="C282" s="123" t="s">
        <v>206</v>
      </c>
      <c r="D282" s="123" t="s">
        <v>80</v>
      </c>
      <c r="E282" s="123"/>
      <c r="F282" s="12">
        <f t="shared" ref="F282:H283" si="30">F284</f>
        <v>850</v>
      </c>
      <c r="G282" s="12">
        <f t="shared" si="30"/>
        <v>860</v>
      </c>
      <c r="H282" s="12">
        <f t="shared" si="30"/>
        <v>870</v>
      </c>
    </row>
    <row r="283" spans="1:8" ht="26.4">
      <c r="A283" s="11" t="s">
        <v>21</v>
      </c>
      <c r="B283" s="123"/>
      <c r="C283" s="123" t="s">
        <v>206</v>
      </c>
      <c r="D283" s="123" t="s">
        <v>81</v>
      </c>
      <c r="E283" s="123"/>
      <c r="F283" s="12">
        <f t="shared" si="30"/>
        <v>850</v>
      </c>
      <c r="G283" s="12">
        <f t="shared" si="30"/>
        <v>860</v>
      </c>
      <c r="H283" s="12">
        <f t="shared" si="30"/>
        <v>870</v>
      </c>
    </row>
    <row r="284" spans="1:8" ht="26.4">
      <c r="A284" s="19" t="s">
        <v>207</v>
      </c>
      <c r="B284" s="16"/>
      <c r="C284" s="16" t="s">
        <v>206</v>
      </c>
      <c r="D284" s="16" t="s">
        <v>208</v>
      </c>
      <c r="E284" s="16"/>
      <c r="F284" s="17">
        <f>F285</f>
        <v>850</v>
      </c>
      <c r="G284" s="17">
        <f>G285</f>
        <v>860</v>
      </c>
      <c r="H284" s="17">
        <f>H285</f>
        <v>870</v>
      </c>
    </row>
    <row r="285" spans="1:8" ht="31.5" customHeight="1">
      <c r="A285" s="20" t="s">
        <v>209</v>
      </c>
      <c r="B285" s="16"/>
      <c r="C285" s="16" t="s">
        <v>206</v>
      </c>
      <c r="D285" s="16" t="s">
        <v>208</v>
      </c>
      <c r="E285" s="16" t="s">
        <v>210</v>
      </c>
      <c r="F285" s="17">
        <v>850</v>
      </c>
      <c r="G285" s="17">
        <v>860</v>
      </c>
      <c r="H285" s="17">
        <v>870</v>
      </c>
    </row>
    <row r="286" spans="1:8" ht="27" customHeight="1">
      <c r="A286" s="11" t="s">
        <v>211</v>
      </c>
      <c r="B286" s="123"/>
      <c r="C286" s="123" t="s">
        <v>299</v>
      </c>
      <c r="D286" s="123"/>
      <c r="E286" s="123"/>
      <c r="F286" s="12">
        <f t="shared" ref="F286:H291" si="31">F287</f>
        <v>3127.3</v>
      </c>
      <c r="G286" s="12">
        <f t="shared" si="31"/>
        <v>3425.1</v>
      </c>
      <c r="H286" s="12">
        <f t="shared" si="31"/>
        <v>0</v>
      </c>
    </row>
    <row r="287" spans="1:8" ht="81" customHeight="1">
      <c r="A287" s="79" t="s">
        <v>300</v>
      </c>
      <c r="B287" s="123"/>
      <c r="C287" s="41" t="s">
        <v>299</v>
      </c>
      <c r="D287" s="41" t="s">
        <v>242</v>
      </c>
      <c r="E287" s="123"/>
      <c r="F287" s="12">
        <f t="shared" si="31"/>
        <v>3127.3</v>
      </c>
      <c r="G287" s="54">
        <f t="shared" si="31"/>
        <v>3425.1</v>
      </c>
      <c r="H287" s="12">
        <f t="shared" si="31"/>
        <v>0</v>
      </c>
    </row>
    <row r="288" spans="1:8" ht="86.4" hidden="1" customHeight="1">
      <c r="A288" s="75" t="s">
        <v>241</v>
      </c>
      <c r="B288" s="76"/>
      <c r="C288" s="76"/>
      <c r="D288" s="76"/>
      <c r="E288" s="76"/>
      <c r="F288" s="77">
        <f>F290</f>
        <v>3127.3</v>
      </c>
      <c r="G288" s="100">
        <f>G290</f>
        <v>3425.1</v>
      </c>
      <c r="H288" s="77">
        <f>H290</f>
        <v>0</v>
      </c>
    </row>
    <row r="289" spans="1:8" ht="38.4" customHeight="1">
      <c r="A289" s="11" t="s">
        <v>323</v>
      </c>
      <c r="B289" s="138"/>
      <c r="C289" s="138" t="s">
        <v>299</v>
      </c>
      <c r="D289" s="41" t="s">
        <v>342</v>
      </c>
      <c r="E289" s="138"/>
      <c r="F289" s="12">
        <v>3127.3</v>
      </c>
      <c r="G289" s="54">
        <v>3425.1</v>
      </c>
      <c r="H289" s="12">
        <v>0</v>
      </c>
    </row>
    <row r="290" spans="1:8" ht="118.2" customHeight="1">
      <c r="A290" s="78" t="s">
        <v>257</v>
      </c>
      <c r="B290" s="123"/>
      <c r="C290" s="41" t="s">
        <v>299</v>
      </c>
      <c r="D290" s="41" t="s">
        <v>258</v>
      </c>
      <c r="E290" s="123"/>
      <c r="F290" s="12">
        <f t="shared" si="31"/>
        <v>3127.3</v>
      </c>
      <c r="G290" s="54">
        <f t="shared" si="31"/>
        <v>3425.1</v>
      </c>
      <c r="H290" s="12">
        <f t="shared" si="31"/>
        <v>0</v>
      </c>
    </row>
    <row r="291" spans="1:8" ht="48" customHeight="1">
      <c r="A291" s="19" t="s">
        <v>240</v>
      </c>
      <c r="B291" s="16"/>
      <c r="C291" s="41" t="s">
        <v>299</v>
      </c>
      <c r="D291" s="41" t="s">
        <v>259</v>
      </c>
      <c r="E291" s="16"/>
      <c r="F291" s="17">
        <f t="shared" si="31"/>
        <v>3127.3</v>
      </c>
      <c r="G291" s="17">
        <f t="shared" si="31"/>
        <v>3425.1</v>
      </c>
      <c r="H291" s="17">
        <f t="shared" si="31"/>
        <v>0</v>
      </c>
    </row>
    <row r="292" spans="1:8" ht="34.200000000000003" customHeight="1">
      <c r="A292" s="19" t="s">
        <v>239</v>
      </c>
      <c r="B292" s="16"/>
      <c r="C292" s="41" t="s">
        <v>299</v>
      </c>
      <c r="D292" s="41" t="s">
        <v>259</v>
      </c>
      <c r="E292" s="16" t="s">
        <v>210</v>
      </c>
      <c r="F292" s="17">
        <v>3127.3</v>
      </c>
      <c r="G292" s="17">
        <v>3425.1</v>
      </c>
      <c r="H292" s="17">
        <v>0</v>
      </c>
    </row>
    <row r="293" spans="1:8">
      <c r="A293" s="11" t="s">
        <v>212</v>
      </c>
      <c r="B293" s="123"/>
      <c r="C293" s="123" t="s">
        <v>213</v>
      </c>
      <c r="D293" s="123"/>
      <c r="E293" s="123"/>
      <c r="F293" s="12">
        <f>F294</f>
        <v>600</v>
      </c>
      <c r="G293" s="12">
        <f>G294</f>
        <v>1392.4</v>
      </c>
      <c r="H293" s="12">
        <f>H294</f>
        <v>1500</v>
      </c>
    </row>
    <row r="294" spans="1:8">
      <c r="A294" s="43" t="s">
        <v>214</v>
      </c>
      <c r="B294" s="123"/>
      <c r="C294" s="123" t="s">
        <v>215</v>
      </c>
      <c r="D294" s="123"/>
      <c r="E294" s="123"/>
      <c r="F294" s="12">
        <f>F301</f>
        <v>600</v>
      </c>
      <c r="G294" s="12">
        <f>G295+G307</f>
        <v>1392.4</v>
      </c>
      <c r="H294" s="12">
        <f>H295+H307</f>
        <v>1500</v>
      </c>
    </row>
    <row r="295" spans="1:8" s="13" customFormat="1" ht="0.75" customHeight="1">
      <c r="A295" s="44" t="s">
        <v>216</v>
      </c>
      <c r="B295" s="123"/>
      <c r="C295" s="123" t="s">
        <v>215</v>
      </c>
      <c r="D295" s="123" t="s">
        <v>217</v>
      </c>
      <c r="E295" s="123"/>
      <c r="F295" s="12">
        <f>F296</f>
        <v>0</v>
      </c>
      <c r="G295" s="12">
        <f>G296</f>
        <v>0</v>
      </c>
      <c r="H295" s="12">
        <f>H296</f>
        <v>0</v>
      </c>
    </row>
    <row r="296" spans="1:8" s="13" customFormat="1" ht="39.6" hidden="1">
      <c r="A296" s="43" t="s">
        <v>218</v>
      </c>
      <c r="B296" s="123"/>
      <c r="C296" s="123" t="s">
        <v>215</v>
      </c>
      <c r="D296" s="123" t="s">
        <v>219</v>
      </c>
      <c r="E296" s="123"/>
      <c r="F296" s="12">
        <f>F297+F299</f>
        <v>0</v>
      </c>
      <c r="G296" s="12">
        <f>G297+G299</f>
        <v>0</v>
      </c>
      <c r="H296" s="12">
        <f>H297+H299</f>
        <v>0</v>
      </c>
    </row>
    <row r="297" spans="1:8" s="13" customFormat="1" ht="39.6" hidden="1">
      <c r="A297" s="30" t="s">
        <v>220</v>
      </c>
      <c r="B297" s="16"/>
      <c r="C297" s="16" t="s">
        <v>215</v>
      </c>
      <c r="D297" s="16" t="s">
        <v>221</v>
      </c>
      <c r="E297" s="16"/>
      <c r="F297" s="17">
        <f>F298</f>
        <v>0</v>
      </c>
      <c r="G297" s="17">
        <f>G298</f>
        <v>0</v>
      </c>
      <c r="H297" s="17">
        <f>H298</f>
        <v>0</v>
      </c>
    </row>
    <row r="298" spans="1:8" ht="27.6" hidden="1">
      <c r="A298" s="18" t="s">
        <v>24</v>
      </c>
      <c r="B298" s="16"/>
      <c r="C298" s="16" t="s">
        <v>215</v>
      </c>
      <c r="D298" s="16" t="s">
        <v>221</v>
      </c>
      <c r="E298" s="16" t="s">
        <v>25</v>
      </c>
      <c r="F298" s="17"/>
      <c r="G298" s="17">
        <f>F298+F298*0.05</f>
        <v>0</v>
      </c>
      <c r="H298" s="17">
        <f>G298+G298*0.05</f>
        <v>0</v>
      </c>
    </row>
    <row r="299" spans="1:8" ht="52.8" hidden="1">
      <c r="A299" s="30" t="s">
        <v>202</v>
      </c>
      <c r="B299" s="16"/>
      <c r="C299" s="16" t="s">
        <v>215</v>
      </c>
      <c r="D299" s="16" t="s">
        <v>222</v>
      </c>
      <c r="E299" s="16"/>
      <c r="F299" s="17">
        <f>F300</f>
        <v>0</v>
      </c>
      <c r="G299" s="17">
        <f>G300</f>
        <v>0</v>
      </c>
      <c r="H299" s="17">
        <f>H300</f>
        <v>0</v>
      </c>
    </row>
    <row r="300" spans="1:8" ht="39.6" hidden="1">
      <c r="A300" s="30" t="s">
        <v>223</v>
      </c>
      <c r="B300" s="16"/>
      <c r="C300" s="16" t="s">
        <v>215</v>
      </c>
      <c r="D300" s="16" t="s">
        <v>222</v>
      </c>
      <c r="E300" s="16" t="s">
        <v>25</v>
      </c>
      <c r="F300" s="17"/>
      <c r="G300" s="17">
        <f>F300+F300*0.05</f>
        <v>0</v>
      </c>
      <c r="H300" s="17">
        <f>G300+G300*0.05</f>
        <v>0</v>
      </c>
    </row>
    <row r="301" spans="1:8" ht="26.4">
      <c r="A301" s="11" t="s">
        <v>79</v>
      </c>
      <c r="B301" s="123"/>
      <c r="C301" s="123" t="s">
        <v>215</v>
      </c>
      <c r="D301" s="123" t="s">
        <v>54</v>
      </c>
      <c r="E301" s="123"/>
      <c r="F301" s="12">
        <f>F302</f>
        <v>600</v>
      </c>
      <c r="G301" s="12">
        <f>G302</f>
        <v>1392.4</v>
      </c>
      <c r="H301" s="12">
        <f>H302</f>
        <v>1500</v>
      </c>
    </row>
    <row r="302" spans="1:8" ht="25.2" customHeight="1">
      <c r="A302" s="11" t="s">
        <v>21</v>
      </c>
      <c r="B302" s="123"/>
      <c r="C302" s="123" t="s">
        <v>215</v>
      </c>
      <c r="D302" s="123" t="s">
        <v>80</v>
      </c>
      <c r="E302" s="123"/>
      <c r="F302" s="12">
        <f>F305+F307+F309</f>
        <v>600</v>
      </c>
      <c r="G302" s="12">
        <f>G305+G307+G303</f>
        <v>1392.4</v>
      </c>
      <c r="H302" s="12">
        <f>H305+H307+H303</f>
        <v>1500</v>
      </c>
    </row>
    <row r="303" spans="1:8" ht="0.75" hidden="1" customHeight="1">
      <c r="A303" s="30"/>
      <c r="B303" s="123"/>
      <c r="C303" s="16"/>
      <c r="D303" s="16"/>
      <c r="E303" s="16"/>
      <c r="F303" s="12">
        <f>F304</f>
        <v>0</v>
      </c>
      <c r="G303" s="12">
        <f>G304</f>
        <v>0</v>
      </c>
      <c r="H303" s="12">
        <f>H304</f>
        <v>0</v>
      </c>
    </row>
    <row r="304" spans="1:8" ht="54" hidden="1" customHeight="1">
      <c r="A304" s="99" t="s">
        <v>303</v>
      </c>
      <c r="B304" s="123"/>
      <c r="C304" s="16" t="s">
        <v>215</v>
      </c>
      <c r="D304" s="16" t="s">
        <v>224</v>
      </c>
      <c r="E304" s="16"/>
      <c r="F304" s="17">
        <v>0</v>
      </c>
      <c r="G304" s="17">
        <v>0</v>
      </c>
      <c r="H304" s="17">
        <f>G304+G304*0.05</f>
        <v>0</v>
      </c>
    </row>
    <row r="305" spans="1:8" ht="35.4" hidden="1" customHeight="1">
      <c r="A305" s="50" t="s">
        <v>24</v>
      </c>
      <c r="B305" s="16"/>
      <c r="C305" s="16" t="s">
        <v>215</v>
      </c>
      <c r="D305" s="16" t="s">
        <v>224</v>
      </c>
      <c r="E305" s="16" t="s">
        <v>44</v>
      </c>
      <c r="F305" s="17">
        <v>0</v>
      </c>
      <c r="G305" s="17">
        <f>G306</f>
        <v>0</v>
      </c>
      <c r="H305" s="17">
        <f>H306</f>
        <v>0</v>
      </c>
    </row>
    <row r="306" spans="1:8" ht="37.200000000000003" hidden="1" customHeight="1">
      <c r="A306" s="106"/>
      <c r="B306" s="104"/>
      <c r="C306" s="104"/>
      <c r="D306" s="104"/>
      <c r="E306" s="104"/>
      <c r="F306" s="80"/>
      <c r="G306" s="17">
        <f>F306+F306*0.05</f>
        <v>0</v>
      </c>
      <c r="H306" s="17">
        <f>G306+G306*0.05</f>
        <v>0</v>
      </c>
    </row>
    <row r="307" spans="1:8" ht="39.6">
      <c r="A307" s="30" t="s">
        <v>196</v>
      </c>
      <c r="B307" s="16"/>
      <c r="C307" s="16" t="s">
        <v>215</v>
      </c>
      <c r="D307" s="16" t="s">
        <v>224</v>
      </c>
      <c r="E307" s="16"/>
      <c r="F307" s="17">
        <v>600</v>
      </c>
      <c r="G307" s="17">
        <f>G308</f>
        <v>1392.4</v>
      </c>
      <c r="H307" s="17">
        <f>H308</f>
        <v>1500</v>
      </c>
    </row>
    <row r="308" spans="1:8" ht="38.4" customHeight="1">
      <c r="A308" s="50" t="s">
        <v>197</v>
      </c>
      <c r="B308" s="16"/>
      <c r="C308" s="16" t="s">
        <v>215</v>
      </c>
      <c r="D308" s="16" t="s">
        <v>224</v>
      </c>
      <c r="E308" s="16" t="s">
        <v>199</v>
      </c>
      <c r="F308" s="17">
        <v>600</v>
      </c>
      <c r="G308" s="17">
        <v>1392.4</v>
      </c>
      <c r="H308" s="17">
        <v>1500</v>
      </c>
    </row>
    <row r="309" spans="1:8" ht="52.2" hidden="1" customHeight="1">
      <c r="A309" s="51" t="s">
        <v>229</v>
      </c>
      <c r="B309" s="16"/>
      <c r="C309" s="16" t="s">
        <v>215</v>
      </c>
      <c r="D309" s="49" t="s">
        <v>244</v>
      </c>
      <c r="E309" s="16"/>
      <c r="F309" s="17"/>
      <c r="G309" s="17">
        <v>0</v>
      </c>
      <c r="H309" s="17">
        <v>0</v>
      </c>
    </row>
    <row r="310" spans="1:8" ht="66" hidden="1" customHeight="1">
      <c r="A310" s="52" t="s">
        <v>230</v>
      </c>
      <c r="B310" s="16"/>
      <c r="C310" s="16" t="s">
        <v>215</v>
      </c>
      <c r="D310" s="49" t="s">
        <v>244</v>
      </c>
      <c r="E310" s="16" t="s">
        <v>199</v>
      </c>
      <c r="F310" s="17"/>
      <c r="G310" s="17">
        <v>0</v>
      </c>
      <c r="H310" s="17">
        <v>0</v>
      </c>
    </row>
    <row r="311" spans="1:8">
      <c r="A311" s="50" t="s">
        <v>225</v>
      </c>
      <c r="B311" s="16"/>
      <c r="C311" s="16"/>
      <c r="D311" s="16"/>
      <c r="E311" s="16"/>
      <c r="F311" s="17"/>
      <c r="G311" s="17">
        <v>486.3</v>
      </c>
      <c r="H311" s="17">
        <v>859.1</v>
      </c>
    </row>
    <row r="312" spans="1:8">
      <c r="A312" s="11" t="s">
        <v>226</v>
      </c>
      <c r="B312" s="123"/>
      <c r="C312" s="123"/>
      <c r="D312" s="123"/>
      <c r="E312" s="123"/>
      <c r="F312" s="12">
        <f>F14</f>
        <v>29963.100000000002</v>
      </c>
      <c r="G312" s="12">
        <f>G14</f>
        <v>19418.900000000001</v>
      </c>
      <c r="H312" s="12">
        <f>H14</f>
        <v>16165.2</v>
      </c>
    </row>
  </sheetData>
  <sheetProtection selectLockedCells="1" selectUnlockedCells="1"/>
  <autoFilter ref="A13:F312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03"/>
  <sheetViews>
    <sheetView view="pageBreakPreview" topLeftCell="A197" zoomScale="106" zoomScaleNormal="75" zoomScaleSheetLayoutView="106" workbookViewId="0">
      <selection activeCell="B103" sqref="B103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296</v>
      </c>
      <c r="G6" s="48"/>
      <c r="H6" s="48"/>
    </row>
    <row r="7" spans="1:11" ht="17.399999999999999" customHeight="1">
      <c r="A7" s="255" t="s">
        <v>3</v>
      </c>
      <c r="B7" s="255"/>
      <c r="C7" s="255"/>
      <c r="D7" s="255"/>
      <c r="E7" s="255"/>
      <c r="F7" s="255"/>
      <c r="G7" s="256" t="s">
        <v>315</v>
      </c>
      <c r="H7" s="256"/>
    </row>
    <row r="8" spans="1:11" ht="42" customHeight="1">
      <c r="A8" s="257" t="s">
        <v>249</v>
      </c>
      <c r="B8" s="257"/>
      <c r="C8" s="257"/>
      <c r="D8" s="257"/>
      <c r="E8" s="257"/>
      <c r="F8" s="257"/>
    </row>
    <row r="9" spans="1:11">
      <c r="A9" s="6"/>
      <c r="B9" s="7"/>
      <c r="C9" s="7"/>
      <c r="D9" s="7"/>
      <c r="E9" s="7"/>
      <c r="F9" s="8"/>
    </row>
    <row r="10" spans="1:11" ht="12.75" customHeight="1">
      <c r="A10" s="258" t="s">
        <v>4</v>
      </c>
      <c r="B10" s="259" t="s">
        <v>5</v>
      </c>
      <c r="C10" s="259" t="s">
        <v>6</v>
      </c>
      <c r="D10" s="259" t="s">
        <v>7</v>
      </c>
      <c r="E10" s="259" t="s">
        <v>8</v>
      </c>
      <c r="F10" s="260" t="s">
        <v>9</v>
      </c>
      <c r="G10" s="260" t="s">
        <v>9</v>
      </c>
      <c r="H10" s="260" t="s">
        <v>9</v>
      </c>
    </row>
    <row r="11" spans="1:11">
      <c r="A11" s="258"/>
      <c r="B11" s="259"/>
      <c r="C11" s="259"/>
      <c r="D11" s="259"/>
      <c r="E11" s="259"/>
      <c r="F11" s="260"/>
      <c r="G11" s="260"/>
      <c r="H11" s="260"/>
    </row>
    <row r="12" spans="1:11">
      <c r="A12" s="258"/>
      <c r="B12" s="259"/>
      <c r="C12" s="259"/>
      <c r="D12" s="259"/>
      <c r="E12" s="259"/>
      <c r="F12" s="105" t="s">
        <v>10</v>
      </c>
      <c r="G12" s="105" t="s">
        <v>235</v>
      </c>
      <c r="H12" s="105" t="s">
        <v>250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105" t="s">
        <v>12</v>
      </c>
      <c r="C14" s="105"/>
      <c r="D14" s="105"/>
      <c r="E14" s="105"/>
      <c r="F14" s="12">
        <f>F15+F75+F82+F107+F162+F240+F255+F265+F271+F284</f>
        <v>24228.399999999998</v>
      </c>
      <c r="G14" s="12">
        <f>G15+G75+G82+G107+G162+G240+G255+G271+G302+G284</f>
        <v>18585.2</v>
      </c>
      <c r="H14" s="12">
        <f>H15+H75+H82+H107+H162+H240+H255+H271+H284+H302</f>
        <v>17875.57</v>
      </c>
    </row>
    <row r="15" spans="1:11" s="13" customFormat="1">
      <c r="A15" s="11" t="s">
        <v>13</v>
      </c>
      <c r="B15" s="105"/>
      <c r="C15" s="105" t="s">
        <v>14</v>
      </c>
      <c r="D15" s="105"/>
      <c r="E15" s="105"/>
      <c r="F15" s="12">
        <f>F16+F22+F39+F47+F50+F54</f>
        <v>8087</v>
      </c>
      <c r="G15" s="12">
        <f>G16+G22+G39+G47+G50+G54</f>
        <v>6474.0000000000009</v>
      </c>
      <c r="H15" s="12">
        <f>H16+H22+H39+H47+H50+H54</f>
        <v>6749.5700000000006</v>
      </c>
    </row>
    <row r="16" spans="1:11" s="13" customFormat="1" ht="52.8">
      <c r="A16" s="11" t="s">
        <v>15</v>
      </c>
      <c r="B16" s="105"/>
      <c r="C16" s="105" t="s">
        <v>16</v>
      </c>
      <c r="D16" s="105"/>
      <c r="E16" s="105"/>
      <c r="F16" s="12">
        <f t="shared" ref="F16:H20" si="0">F17</f>
        <v>160</v>
      </c>
      <c r="G16" s="12">
        <f t="shared" si="0"/>
        <v>120</v>
      </c>
      <c r="H16" s="12">
        <f t="shared" si="0"/>
        <v>120</v>
      </c>
      <c r="K16" s="14"/>
    </row>
    <row r="17" spans="1:8" s="13" customFormat="1" ht="26.4">
      <c r="A17" s="11" t="s">
        <v>17</v>
      </c>
      <c r="B17" s="105"/>
      <c r="C17" s="105" t="s">
        <v>16</v>
      </c>
      <c r="D17" s="105" t="s">
        <v>18</v>
      </c>
      <c r="E17" s="105"/>
      <c r="F17" s="12">
        <f t="shared" si="0"/>
        <v>160</v>
      </c>
      <c r="G17" s="12">
        <f t="shared" si="0"/>
        <v>120</v>
      </c>
      <c r="H17" s="12">
        <f t="shared" si="0"/>
        <v>120</v>
      </c>
    </row>
    <row r="18" spans="1:8" s="13" customFormat="1" ht="27" customHeight="1">
      <c r="A18" s="11" t="s">
        <v>19</v>
      </c>
      <c r="B18" s="105"/>
      <c r="C18" s="105" t="s">
        <v>16</v>
      </c>
      <c r="D18" s="105" t="s">
        <v>20</v>
      </c>
      <c r="E18" s="105"/>
      <c r="F18" s="12">
        <f t="shared" si="0"/>
        <v>160</v>
      </c>
      <c r="G18" s="12">
        <f t="shared" si="0"/>
        <v>120</v>
      </c>
      <c r="H18" s="12">
        <f t="shared" si="0"/>
        <v>120</v>
      </c>
    </row>
    <row r="19" spans="1:8" s="13" customFormat="1" ht="26.4">
      <c r="A19" s="11" t="s">
        <v>21</v>
      </c>
      <c r="B19" s="105"/>
      <c r="C19" s="105" t="s">
        <v>16</v>
      </c>
      <c r="D19" s="105" t="s">
        <v>22</v>
      </c>
      <c r="E19" s="105"/>
      <c r="F19" s="12">
        <f t="shared" si="0"/>
        <v>160</v>
      </c>
      <c r="G19" s="12">
        <f t="shared" si="0"/>
        <v>120</v>
      </c>
      <c r="H19" s="12">
        <f t="shared" si="0"/>
        <v>120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120</v>
      </c>
      <c r="H20" s="17">
        <f t="shared" si="0"/>
        <v>120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120</v>
      </c>
      <c r="H21" s="17">
        <v>120</v>
      </c>
    </row>
    <row r="22" spans="1:8" s="13" customFormat="1" ht="60" customHeight="1">
      <c r="A22" s="11" t="s">
        <v>26</v>
      </c>
      <c r="B22" s="105"/>
      <c r="C22" s="105" t="s">
        <v>27</v>
      </c>
      <c r="D22" s="105"/>
      <c r="E22" s="105"/>
      <c r="F22" s="12">
        <f>F23</f>
        <v>6774.8</v>
      </c>
      <c r="G22" s="12">
        <f>G23</f>
        <v>5680.1</v>
      </c>
      <c r="H22" s="12">
        <f>H23</f>
        <v>5922.3700000000008</v>
      </c>
    </row>
    <row r="23" spans="1:8" s="13" customFormat="1" ht="33" customHeight="1">
      <c r="A23" s="11" t="s">
        <v>28</v>
      </c>
      <c r="B23" s="105"/>
      <c r="C23" s="105" t="s">
        <v>27</v>
      </c>
      <c r="D23" s="105" t="s">
        <v>18</v>
      </c>
      <c r="E23" s="105"/>
      <c r="F23" s="12">
        <f>F24+F30</f>
        <v>6774.8</v>
      </c>
      <c r="G23" s="12">
        <f>G24+G30</f>
        <v>5680.1</v>
      </c>
      <c r="H23" s="12">
        <f>H24+H30</f>
        <v>5922.3700000000008</v>
      </c>
    </row>
    <row r="24" spans="1:8" s="13" customFormat="1" ht="51" customHeight="1">
      <c r="A24" s="11" t="s">
        <v>29</v>
      </c>
      <c r="B24" s="105"/>
      <c r="C24" s="105" t="s">
        <v>27</v>
      </c>
      <c r="D24" s="105" t="s">
        <v>30</v>
      </c>
      <c r="E24" s="105"/>
      <c r="F24" s="12">
        <f>F25</f>
        <v>1111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21</v>
      </c>
      <c r="B25" s="105"/>
      <c r="C25" s="105" t="s">
        <v>27</v>
      </c>
      <c r="D25" s="105" t="s">
        <v>31</v>
      </c>
      <c r="E25" s="105"/>
      <c r="F25" s="12">
        <f>F26+F28</f>
        <v>1111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1111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1111</v>
      </c>
      <c r="G27" s="17">
        <v>1163.4000000000001</v>
      </c>
      <c r="H27" s="17">
        <f>G27+G27*0.05</f>
        <v>1221.5700000000002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05"/>
      <c r="C30" s="105" t="s">
        <v>27</v>
      </c>
      <c r="D30" s="105" t="s">
        <v>20</v>
      </c>
      <c r="E30" s="105"/>
      <c r="F30" s="12">
        <f>F31</f>
        <v>5663.8</v>
      </c>
      <c r="G30" s="12">
        <f>G31</f>
        <v>4516.7</v>
      </c>
      <c r="H30" s="12">
        <f>H31</f>
        <v>4700.8</v>
      </c>
    </row>
    <row r="31" spans="1:8" s="13" customFormat="1" ht="26.4">
      <c r="A31" s="11" t="s">
        <v>21</v>
      </c>
      <c r="B31" s="105"/>
      <c r="C31" s="105" t="s">
        <v>27</v>
      </c>
      <c r="D31" s="105" t="s">
        <v>22</v>
      </c>
      <c r="E31" s="105"/>
      <c r="F31" s="12">
        <f>F32+F35+F37</f>
        <v>5663.8</v>
      </c>
      <c r="G31" s="12">
        <f>G32+G35+G37</f>
        <v>4516.7</v>
      </c>
      <c r="H31" s="12">
        <f>H32+H35+H37</f>
        <v>4700.8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5663.8</v>
      </c>
      <c r="G32" s="17">
        <f>G33+G34</f>
        <v>4516.7</v>
      </c>
      <c r="H32" s="17">
        <f>H33+H34</f>
        <v>4700.8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5068.8</v>
      </c>
      <c r="G33" s="17">
        <v>4016.7</v>
      </c>
      <c r="H33" s="17">
        <v>4047.8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595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05"/>
      <c r="C39" s="105" t="s">
        <v>46</v>
      </c>
      <c r="D39" s="105"/>
      <c r="E39" s="105"/>
      <c r="F39" s="12">
        <f t="shared" ref="F39:H41" si="1">F40</f>
        <v>204.2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96" t="s">
        <v>28</v>
      </c>
      <c r="B40" s="41"/>
      <c r="C40" s="41" t="s">
        <v>46</v>
      </c>
      <c r="D40" s="41" t="s">
        <v>18</v>
      </c>
      <c r="E40" s="41"/>
      <c r="F40" s="54">
        <f t="shared" si="1"/>
        <v>204.2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96" t="s">
        <v>39</v>
      </c>
      <c r="B41" s="41"/>
      <c r="C41" s="41" t="s">
        <v>46</v>
      </c>
      <c r="D41" s="41" t="s">
        <v>20</v>
      </c>
      <c r="E41" s="41"/>
      <c r="F41" s="54">
        <f t="shared" si="1"/>
        <v>204.2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96" t="s">
        <v>21</v>
      </c>
      <c r="B42" s="41"/>
      <c r="C42" s="41" t="s">
        <v>46</v>
      </c>
      <c r="D42" s="41" t="s">
        <v>22</v>
      </c>
      <c r="E42" s="41"/>
      <c r="F42" s="54">
        <f>F43+F45</f>
        <v>204.2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167.2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167.2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05" t="s">
        <v>53</v>
      </c>
      <c r="D47" s="105" t="s">
        <v>54</v>
      </c>
      <c r="E47" s="105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05"/>
      <c r="C50" s="105" t="s">
        <v>60</v>
      </c>
      <c r="D50" s="105"/>
      <c r="E50" s="105"/>
      <c r="F50" s="12">
        <f t="shared" ref="F50:H52" si="3">F51</f>
        <v>2.5</v>
      </c>
      <c r="G50" s="12">
        <f t="shared" si="3"/>
        <v>3.3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2.5</v>
      </c>
      <c r="G51" s="17">
        <f t="shared" si="3"/>
        <v>3.3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2.5</v>
      </c>
      <c r="G52" s="17">
        <f t="shared" si="3"/>
        <v>3.3</v>
      </c>
      <c r="H52" s="17">
        <f t="shared" si="3"/>
        <v>3.4</v>
      </c>
    </row>
    <row r="53" spans="1:8" s="13" customFormat="1" ht="26.4">
      <c r="A53" s="20" t="s">
        <v>63</v>
      </c>
      <c r="B53" s="105"/>
      <c r="C53" s="105" t="s">
        <v>60</v>
      </c>
      <c r="D53" s="16" t="s">
        <v>62</v>
      </c>
      <c r="E53" s="16" t="s">
        <v>64</v>
      </c>
      <c r="F53" s="17">
        <v>2.5</v>
      </c>
      <c r="G53" s="17">
        <v>3.3</v>
      </c>
      <c r="H53" s="17">
        <v>3.4</v>
      </c>
    </row>
    <row r="54" spans="1:8" s="13" customFormat="1">
      <c r="A54" s="23" t="s">
        <v>65</v>
      </c>
      <c r="B54" s="105"/>
      <c r="C54" s="105" t="s">
        <v>66</v>
      </c>
      <c r="D54" s="105"/>
      <c r="E54" s="105"/>
      <c r="F54" s="12">
        <f>F55+F59+F63+F69</f>
        <v>945.5</v>
      </c>
      <c r="G54" s="12">
        <f>G55+G59+G63+G69</f>
        <v>633.6</v>
      </c>
      <c r="H54" s="12">
        <f>H55+H59+H63+H69</f>
        <v>666.8</v>
      </c>
    </row>
    <row r="55" spans="1:8" s="13" customFormat="1" ht="52.8">
      <c r="A55" s="97" t="s">
        <v>67</v>
      </c>
      <c r="B55" s="41"/>
      <c r="C55" s="41" t="s">
        <v>66</v>
      </c>
      <c r="D55" s="41" t="s">
        <v>68</v>
      </c>
      <c r="E55" s="41"/>
      <c r="F55" s="54">
        <f t="shared" ref="F55:H57" si="4">F56</f>
        <v>13.2</v>
      </c>
      <c r="G55" s="54">
        <f t="shared" si="4"/>
        <v>13.2</v>
      </c>
      <c r="H55" s="54">
        <f t="shared" si="4"/>
        <v>0</v>
      </c>
    </row>
    <row r="56" spans="1:8" s="13" customFormat="1" ht="39.6">
      <c r="A56" s="98" t="s">
        <v>288</v>
      </c>
      <c r="B56" s="41"/>
      <c r="C56" s="41" t="s">
        <v>66</v>
      </c>
      <c r="D56" s="41" t="s">
        <v>290</v>
      </c>
      <c r="E56" s="41"/>
      <c r="F56" s="54">
        <f t="shared" si="4"/>
        <v>13.2</v>
      </c>
      <c r="G56" s="54">
        <f t="shared" si="4"/>
        <v>13.2</v>
      </c>
      <c r="H56" s="54">
        <f t="shared" si="4"/>
        <v>0</v>
      </c>
    </row>
    <row r="57" spans="1:8" ht="52.8">
      <c r="A57" s="27" t="s">
        <v>69</v>
      </c>
      <c r="B57" s="16"/>
      <c r="C57" s="16" t="s">
        <v>66</v>
      </c>
      <c r="D57" s="16" t="s">
        <v>289</v>
      </c>
      <c r="E57" s="16"/>
      <c r="F57" s="17">
        <f t="shared" si="4"/>
        <v>13.2</v>
      </c>
      <c r="G57" s="17">
        <f t="shared" si="4"/>
        <v>13.2</v>
      </c>
      <c r="H57" s="17">
        <f t="shared" si="4"/>
        <v>0</v>
      </c>
    </row>
    <row r="58" spans="1:8" ht="27.6">
      <c r="A58" s="18" t="s">
        <v>24</v>
      </c>
      <c r="B58" s="16"/>
      <c r="C58" s="16" t="s">
        <v>66</v>
      </c>
      <c r="D58" s="16" t="s">
        <v>289</v>
      </c>
      <c r="E58" s="16" t="s">
        <v>25</v>
      </c>
      <c r="F58" s="17">
        <v>13.2</v>
      </c>
      <c r="G58" s="17">
        <v>13.2</v>
      </c>
      <c r="H58" s="17">
        <v>0</v>
      </c>
    </row>
    <row r="59" spans="1:8" s="13" customFormat="1" ht="0.75" customHeight="1">
      <c r="A59" s="11" t="s">
        <v>70</v>
      </c>
      <c r="B59" s="105"/>
      <c r="C59" s="105" t="s">
        <v>66</v>
      </c>
      <c r="D59" s="105" t="s">
        <v>71</v>
      </c>
      <c r="E59" s="105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8" t="s">
        <v>72</v>
      </c>
      <c r="B60" s="105"/>
      <c r="C60" s="105" t="s">
        <v>66</v>
      </c>
      <c r="D60" s="105" t="s">
        <v>73</v>
      </c>
      <c r="E60" s="105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29" t="s">
        <v>74</v>
      </c>
      <c r="B61" s="16"/>
      <c r="C61" s="16" t="s">
        <v>66</v>
      </c>
      <c r="D61" s="16" t="s">
        <v>75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0" t="s">
        <v>76</v>
      </c>
      <c r="B62" s="16"/>
      <c r="C62" s="16" t="s">
        <v>66</v>
      </c>
      <c r="D62" s="16" t="s">
        <v>75</v>
      </c>
      <c r="E62" s="16" t="s">
        <v>44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17</v>
      </c>
      <c r="B63" s="105"/>
      <c r="C63" s="105" t="s">
        <v>66</v>
      </c>
      <c r="D63" s="105" t="s">
        <v>18</v>
      </c>
      <c r="E63" s="105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19</v>
      </c>
      <c r="B64" s="105"/>
      <c r="C64" s="105" t="s">
        <v>66</v>
      </c>
      <c r="D64" s="105" t="s">
        <v>20</v>
      </c>
      <c r="E64" s="105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33.6" customHeight="1">
      <c r="A65" s="11" t="s">
        <v>21</v>
      </c>
      <c r="B65" s="105"/>
      <c r="C65" s="105" t="s">
        <v>66</v>
      </c>
      <c r="D65" s="105" t="s">
        <v>22</v>
      </c>
      <c r="E65" s="105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70.2" customHeight="1">
      <c r="A66" s="19" t="s">
        <v>77</v>
      </c>
      <c r="B66" s="16"/>
      <c r="C66" s="16" t="s">
        <v>66</v>
      </c>
      <c r="D66" s="16" t="s">
        <v>78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0" t="s">
        <v>76</v>
      </c>
      <c r="B68" s="16"/>
      <c r="C68" s="16" t="s">
        <v>66</v>
      </c>
      <c r="D68" s="16" t="s">
        <v>78</v>
      </c>
      <c r="E68" s="16" t="s">
        <v>25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79</v>
      </c>
      <c r="B69" s="105"/>
      <c r="C69" s="105" t="s">
        <v>66</v>
      </c>
      <c r="D69" s="105" t="s">
        <v>54</v>
      </c>
      <c r="E69" s="105"/>
      <c r="F69" s="12">
        <f t="shared" ref="F69:H71" si="7">F70</f>
        <v>928.8</v>
      </c>
      <c r="G69" s="12">
        <f t="shared" si="7"/>
        <v>616.9</v>
      </c>
      <c r="H69" s="12">
        <f t="shared" si="7"/>
        <v>663.3</v>
      </c>
    </row>
    <row r="70" spans="1:8" s="13" customFormat="1" ht="26.4">
      <c r="A70" s="96" t="s">
        <v>21</v>
      </c>
      <c r="B70" s="41"/>
      <c r="C70" s="41" t="s">
        <v>66</v>
      </c>
      <c r="D70" s="41" t="s">
        <v>80</v>
      </c>
      <c r="E70" s="41"/>
      <c r="F70" s="54">
        <f t="shared" si="7"/>
        <v>928.8</v>
      </c>
      <c r="G70" s="54">
        <f t="shared" si="7"/>
        <v>616.9</v>
      </c>
      <c r="H70" s="54">
        <f t="shared" si="7"/>
        <v>663.3</v>
      </c>
    </row>
    <row r="71" spans="1:8" s="13" customFormat="1" ht="26.4">
      <c r="A71" s="96" t="s">
        <v>21</v>
      </c>
      <c r="B71" s="41"/>
      <c r="C71" s="41" t="s">
        <v>66</v>
      </c>
      <c r="D71" s="41" t="s">
        <v>81</v>
      </c>
      <c r="E71" s="41"/>
      <c r="F71" s="54">
        <f t="shared" si="7"/>
        <v>928.8</v>
      </c>
      <c r="G71" s="54">
        <f t="shared" si="7"/>
        <v>616.9</v>
      </c>
      <c r="H71" s="54">
        <f t="shared" si="7"/>
        <v>663.3</v>
      </c>
    </row>
    <row r="72" spans="1:8" ht="39.6">
      <c r="A72" s="19" t="s">
        <v>82</v>
      </c>
      <c r="B72" s="16"/>
      <c r="C72" s="16" t="s">
        <v>66</v>
      </c>
      <c r="D72" s="16" t="s">
        <v>83</v>
      </c>
      <c r="E72" s="16"/>
      <c r="F72" s="17">
        <f>F73+F74</f>
        <v>928.8</v>
      </c>
      <c r="G72" s="17">
        <f>G73+G74</f>
        <v>616.9</v>
      </c>
      <c r="H72" s="17">
        <f>H73+H74</f>
        <v>663.3</v>
      </c>
    </row>
    <row r="73" spans="1:8" ht="27.6">
      <c r="A73" s="18" t="s">
        <v>24</v>
      </c>
      <c r="B73" s="16"/>
      <c r="C73" s="16" t="s">
        <v>66</v>
      </c>
      <c r="D73" s="16" t="s">
        <v>83</v>
      </c>
      <c r="E73" s="16" t="s">
        <v>25</v>
      </c>
      <c r="F73" s="17">
        <v>728.8</v>
      </c>
      <c r="G73" s="17">
        <v>596.9</v>
      </c>
      <c r="H73" s="17">
        <v>642.29999999999995</v>
      </c>
    </row>
    <row r="74" spans="1:8" ht="26.4">
      <c r="A74" s="20" t="s">
        <v>63</v>
      </c>
      <c r="B74" s="16"/>
      <c r="C74" s="16" t="s">
        <v>66</v>
      </c>
      <c r="D74" s="16" t="s">
        <v>83</v>
      </c>
      <c r="E74" s="16" t="s">
        <v>64</v>
      </c>
      <c r="F74" s="17">
        <v>200</v>
      </c>
      <c r="G74" s="17">
        <v>20</v>
      </c>
      <c r="H74" s="17">
        <v>21</v>
      </c>
    </row>
    <row r="75" spans="1:8" s="13" customFormat="1" ht="30" customHeight="1">
      <c r="A75" s="11" t="s">
        <v>84</v>
      </c>
      <c r="B75" s="105"/>
      <c r="C75" s="105" t="s">
        <v>85</v>
      </c>
      <c r="D75" s="105"/>
      <c r="E75" s="105"/>
      <c r="F75" s="12">
        <f t="shared" ref="F75:H80" si="8">F76</f>
        <v>149.1</v>
      </c>
      <c r="G75" s="12">
        <f t="shared" si="8"/>
        <v>154.1</v>
      </c>
      <c r="H75" s="12">
        <f t="shared" si="8"/>
        <v>159.30000000000001</v>
      </c>
    </row>
    <row r="76" spans="1:8" s="13" customFormat="1" ht="37.200000000000003" customHeight="1">
      <c r="A76" s="96" t="s">
        <v>86</v>
      </c>
      <c r="B76" s="41"/>
      <c r="C76" s="41" t="s">
        <v>87</v>
      </c>
      <c r="D76" s="41"/>
      <c r="E76" s="41"/>
      <c r="F76" s="54">
        <f t="shared" si="8"/>
        <v>149.1</v>
      </c>
      <c r="G76" s="54">
        <f t="shared" si="8"/>
        <v>154.1</v>
      </c>
      <c r="H76" s="54">
        <f t="shared" si="8"/>
        <v>159.30000000000001</v>
      </c>
    </row>
    <row r="77" spans="1:8" s="13" customFormat="1" ht="27" customHeight="1">
      <c r="A77" s="96" t="s">
        <v>79</v>
      </c>
      <c r="B77" s="41"/>
      <c r="C77" s="41" t="s">
        <v>87</v>
      </c>
      <c r="D77" s="41" t="s">
        <v>54</v>
      </c>
      <c r="E77" s="41"/>
      <c r="F77" s="54">
        <f t="shared" si="8"/>
        <v>149.1</v>
      </c>
      <c r="G77" s="54">
        <f t="shared" si="8"/>
        <v>154.1</v>
      </c>
      <c r="H77" s="54">
        <f t="shared" si="8"/>
        <v>159.30000000000001</v>
      </c>
    </row>
    <row r="78" spans="1:8" s="13" customFormat="1" ht="34.200000000000003" customHeight="1">
      <c r="A78" s="96" t="s">
        <v>88</v>
      </c>
      <c r="B78" s="41"/>
      <c r="C78" s="41" t="s">
        <v>87</v>
      </c>
      <c r="D78" s="41" t="s">
        <v>80</v>
      </c>
      <c r="E78" s="41"/>
      <c r="F78" s="54">
        <f t="shared" si="8"/>
        <v>149.1</v>
      </c>
      <c r="G78" s="54">
        <f t="shared" si="8"/>
        <v>154.1</v>
      </c>
      <c r="H78" s="54">
        <f t="shared" si="8"/>
        <v>159.30000000000001</v>
      </c>
    </row>
    <row r="79" spans="1:8" s="13" customFormat="1" ht="42" customHeight="1">
      <c r="A79" s="96" t="s">
        <v>86</v>
      </c>
      <c r="B79" s="41"/>
      <c r="C79" s="41" t="s">
        <v>87</v>
      </c>
      <c r="D79" s="41" t="s">
        <v>81</v>
      </c>
      <c r="E79" s="41"/>
      <c r="F79" s="54">
        <f t="shared" si="8"/>
        <v>149.1</v>
      </c>
      <c r="G79" s="54">
        <f t="shared" si="8"/>
        <v>154.1</v>
      </c>
      <c r="H79" s="54">
        <f t="shared" si="8"/>
        <v>159.30000000000001</v>
      </c>
    </row>
    <row r="80" spans="1:8" ht="40.799999999999997" customHeight="1">
      <c r="A80" s="15" t="s">
        <v>89</v>
      </c>
      <c r="B80" s="16"/>
      <c r="C80" s="16" t="s">
        <v>87</v>
      </c>
      <c r="D80" s="16" t="s">
        <v>90</v>
      </c>
      <c r="E80" s="16"/>
      <c r="F80" s="17">
        <f t="shared" si="8"/>
        <v>149.1</v>
      </c>
      <c r="G80" s="17">
        <f t="shared" si="8"/>
        <v>154.1</v>
      </c>
      <c r="H80" s="17">
        <f t="shared" si="8"/>
        <v>159.30000000000001</v>
      </c>
    </row>
    <row r="81" spans="1:8" ht="24.6" customHeight="1">
      <c r="A81" s="19" t="s">
        <v>37</v>
      </c>
      <c r="B81" s="16"/>
      <c r="C81" s="16" t="s">
        <v>87</v>
      </c>
      <c r="D81" s="16" t="s">
        <v>90</v>
      </c>
      <c r="E81" s="16" t="s">
        <v>35</v>
      </c>
      <c r="F81" s="17">
        <v>149.1</v>
      </c>
      <c r="G81" s="21">
        <v>154.1</v>
      </c>
      <c r="H81" s="21">
        <v>159.30000000000001</v>
      </c>
    </row>
    <row r="82" spans="1:8" ht="26.4">
      <c r="A82" s="11" t="s">
        <v>91</v>
      </c>
      <c r="B82" s="105"/>
      <c r="C82" s="105" t="s">
        <v>92</v>
      </c>
      <c r="D82" s="105"/>
      <c r="E82" s="105"/>
      <c r="F82" s="12">
        <f>F83+F95</f>
        <v>299.5</v>
      </c>
      <c r="G82" s="12">
        <f>G83+G95</f>
        <v>71.5</v>
      </c>
      <c r="H82" s="12">
        <f>H83+H95</f>
        <v>73.099999999999994</v>
      </c>
    </row>
    <row r="83" spans="1:8" s="13" customFormat="1" ht="56.4" customHeight="1">
      <c r="A83" s="96" t="s">
        <v>93</v>
      </c>
      <c r="B83" s="41"/>
      <c r="C83" s="41" t="s">
        <v>94</v>
      </c>
      <c r="D83" s="41"/>
      <c r="E83" s="41"/>
      <c r="F83" s="54">
        <f>F84+F88</f>
        <v>31.2</v>
      </c>
      <c r="G83" s="54">
        <f>G84+G88</f>
        <v>31.5</v>
      </c>
      <c r="H83" s="54">
        <f>H84+H88</f>
        <v>33.1</v>
      </c>
    </row>
    <row r="84" spans="1:8" s="13" customFormat="1" ht="52.8">
      <c r="A84" s="96" t="s">
        <v>236</v>
      </c>
      <c r="B84" s="41"/>
      <c r="C84" s="41" t="s">
        <v>94</v>
      </c>
      <c r="D84" s="41" t="s">
        <v>95</v>
      </c>
      <c r="E84" s="41"/>
      <c r="F84" s="54">
        <f t="shared" ref="F84:H86" si="9">F85</f>
        <v>5</v>
      </c>
      <c r="G84" s="54">
        <f t="shared" si="9"/>
        <v>5</v>
      </c>
      <c r="H84" s="54">
        <f t="shared" si="9"/>
        <v>5</v>
      </c>
    </row>
    <row r="85" spans="1:8" s="13" customFormat="1" ht="39.6">
      <c r="A85" s="98" t="s">
        <v>285</v>
      </c>
      <c r="B85" s="41"/>
      <c r="C85" s="41" t="s">
        <v>94</v>
      </c>
      <c r="D85" s="41" t="s">
        <v>287</v>
      </c>
      <c r="E85" s="41"/>
      <c r="F85" s="54">
        <f t="shared" si="9"/>
        <v>5</v>
      </c>
      <c r="G85" s="54">
        <f t="shared" si="9"/>
        <v>5</v>
      </c>
      <c r="H85" s="54">
        <f t="shared" si="9"/>
        <v>5</v>
      </c>
    </row>
    <row r="86" spans="1:8" ht="26.4">
      <c r="A86" s="19" t="s">
        <v>96</v>
      </c>
      <c r="B86" s="16"/>
      <c r="C86" s="16" t="s">
        <v>94</v>
      </c>
      <c r="D86" s="16" t="s">
        <v>286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24</v>
      </c>
      <c r="B87" s="16"/>
      <c r="C87" s="16" t="s">
        <v>94</v>
      </c>
      <c r="D87" s="16" t="s">
        <v>286</v>
      </c>
      <c r="E87" s="16" t="s">
        <v>25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79</v>
      </c>
      <c r="B88" s="105"/>
      <c r="C88" s="105" t="s">
        <v>94</v>
      </c>
      <c r="D88" s="105" t="s">
        <v>54</v>
      </c>
      <c r="E88" s="105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21</v>
      </c>
      <c r="B89" s="105"/>
      <c r="C89" s="105" t="s">
        <v>94</v>
      </c>
      <c r="D89" s="105" t="s">
        <v>80</v>
      </c>
      <c r="E89" s="105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96" t="s">
        <v>21</v>
      </c>
      <c r="B90" s="41"/>
      <c r="C90" s="41" t="s">
        <v>94</v>
      </c>
      <c r="D90" s="41" t="s">
        <v>81</v>
      </c>
      <c r="E90" s="41"/>
      <c r="F90" s="54">
        <f>F91+F93</f>
        <v>26.2</v>
      </c>
      <c r="G90" s="54">
        <f t="shared" si="10"/>
        <v>26.5</v>
      </c>
      <c r="H90" s="54">
        <f t="shared" si="10"/>
        <v>28.1</v>
      </c>
    </row>
    <row r="91" spans="1:8" s="13" customFormat="1" ht="26.4">
      <c r="A91" s="19" t="s">
        <v>97</v>
      </c>
      <c r="B91" s="16"/>
      <c r="C91" s="16" t="s">
        <v>94</v>
      </c>
      <c r="D91" s="16" t="s">
        <v>98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24</v>
      </c>
      <c r="B92" s="16"/>
      <c r="C92" s="16" t="s">
        <v>94</v>
      </c>
      <c r="D92" s="16" t="s">
        <v>98</v>
      </c>
      <c r="E92" s="16" t="s">
        <v>25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103</v>
      </c>
      <c r="B93" s="16"/>
      <c r="C93" s="16" t="s">
        <v>94</v>
      </c>
      <c r="D93" s="16" t="s">
        <v>233</v>
      </c>
      <c r="E93" s="16"/>
      <c r="F93" s="17"/>
      <c r="G93" s="17"/>
      <c r="H93" s="17"/>
    </row>
    <row r="94" spans="1:8" ht="27.6" hidden="1">
      <c r="A94" s="18" t="s">
        <v>24</v>
      </c>
      <c r="B94" s="16"/>
      <c r="C94" s="16" t="s">
        <v>94</v>
      </c>
      <c r="D94" s="16" t="s">
        <v>233</v>
      </c>
      <c r="E94" s="16" t="s">
        <v>25</v>
      </c>
      <c r="F94" s="17"/>
      <c r="G94" s="17"/>
      <c r="H94" s="17"/>
    </row>
    <row r="95" spans="1:8" s="13" customFormat="1">
      <c r="A95" s="11" t="s">
        <v>99</v>
      </c>
      <c r="B95" s="105"/>
      <c r="C95" s="105" t="s">
        <v>100</v>
      </c>
      <c r="D95" s="105"/>
      <c r="E95" s="105"/>
      <c r="F95" s="12">
        <f>F96+F103+F100</f>
        <v>268.3</v>
      </c>
      <c r="G95" s="12">
        <f t="shared" ref="F95:H96" si="11">G96</f>
        <v>40</v>
      </c>
      <c r="H95" s="12">
        <f t="shared" si="11"/>
        <v>40</v>
      </c>
    </row>
    <row r="96" spans="1:8" s="13" customFormat="1" ht="66">
      <c r="A96" s="11" t="s">
        <v>256</v>
      </c>
      <c r="B96" s="105"/>
      <c r="C96" s="105" t="s">
        <v>100</v>
      </c>
      <c r="D96" s="105" t="s">
        <v>101</v>
      </c>
      <c r="E96" s="105"/>
      <c r="F96" s="12">
        <f t="shared" si="11"/>
        <v>40</v>
      </c>
      <c r="G96" s="12">
        <f t="shared" si="11"/>
        <v>40</v>
      </c>
      <c r="H96" s="12">
        <f t="shared" si="11"/>
        <v>40</v>
      </c>
    </row>
    <row r="97" spans="1:8" s="13" customFormat="1" ht="66">
      <c r="A97" s="99" t="s">
        <v>282</v>
      </c>
      <c r="B97" s="41"/>
      <c r="C97" s="41" t="s">
        <v>100</v>
      </c>
      <c r="D97" s="41" t="s">
        <v>284</v>
      </c>
      <c r="E97" s="41"/>
      <c r="F97" s="54">
        <f>F98</f>
        <v>40</v>
      </c>
      <c r="G97" s="54">
        <f>G98+G105</f>
        <v>40</v>
      </c>
      <c r="H97" s="54">
        <f>H98+H105</f>
        <v>40</v>
      </c>
    </row>
    <row r="98" spans="1:8" s="13" customFormat="1" ht="66">
      <c r="A98" s="99" t="s">
        <v>102</v>
      </c>
      <c r="B98" s="41"/>
      <c r="C98" s="41" t="s">
        <v>100</v>
      </c>
      <c r="D98" s="41" t="s">
        <v>283</v>
      </c>
      <c r="E98" s="41"/>
      <c r="F98" s="54">
        <f>F99</f>
        <v>40</v>
      </c>
      <c r="G98" s="54">
        <f>G99</f>
        <v>40</v>
      </c>
      <c r="H98" s="54">
        <f>H99</f>
        <v>40</v>
      </c>
    </row>
    <row r="99" spans="1:8" ht="27.6">
      <c r="A99" s="18" t="s">
        <v>24</v>
      </c>
      <c r="B99" s="16"/>
      <c r="C99" s="16" t="s">
        <v>100</v>
      </c>
      <c r="D99" s="16" t="s">
        <v>283</v>
      </c>
      <c r="E99" s="16" t="s">
        <v>25</v>
      </c>
      <c r="F99" s="17">
        <v>40</v>
      </c>
      <c r="G99" s="17">
        <v>40</v>
      </c>
      <c r="H99" s="17">
        <v>40</v>
      </c>
    </row>
    <row r="100" spans="1:8" ht="66">
      <c r="A100" s="99" t="s">
        <v>102</v>
      </c>
      <c r="B100" s="16"/>
      <c r="C100" s="16" t="s">
        <v>100</v>
      </c>
      <c r="D100" s="16" t="s">
        <v>302</v>
      </c>
      <c r="E100" s="16"/>
      <c r="F100" s="17">
        <v>10</v>
      </c>
      <c r="G100" s="17">
        <v>0</v>
      </c>
      <c r="H100" s="17">
        <v>0</v>
      </c>
    </row>
    <row r="101" spans="1:8" ht="27.6">
      <c r="A101" s="18" t="s">
        <v>24</v>
      </c>
      <c r="B101" s="16"/>
      <c r="C101" s="16" t="s">
        <v>100</v>
      </c>
      <c r="D101" s="16" t="s">
        <v>302</v>
      </c>
      <c r="E101" s="16"/>
      <c r="F101" s="17">
        <v>10</v>
      </c>
      <c r="G101" s="17">
        <v>0</v>
      </c>
      <c r="H101" s="17">
        <v>0</v>
      </c>
    </row>
    <row r="102" spans="1:8" ht="26.4">
      <c r="A102" s="18" t="s">
        <v>301</v>
      </c>
      <c r="B102" s="16"/>
      <c r="C102" s="16" t="s">
        <v>100</v>
      </c>
      <c r="D102" s="16" t="s">
        <v>302</v>
      </c>
      <c r="E102" s="16" t="s">
        <v>25</v>
      </c>
      <c r="F102" s="17">
        <v>10</v>
      </c>
      <c r="G102" s="17">
        <v>0</v>
      </c>
      <c r="H102" s="17">
        <v>0</v>
      </c>
    </row>
    <row r="103" spans="1:8" ht="94.8" customHeight="1">
      <c r="A103" s="38" t="s">
        <v>131</v>
      </c>
      <c r="B103" s="16"/>
      <c r="C103" s="16" t="s">
        <v>100</v>
      </c>
      <c r="D103" s="16" t="s">
        <v>293</v>
      </c>
      <c r="E103" s="16"/>
      <c r="F103" s="17">
        <v>218.3</v>
      </c>
      <c r="G103" s="17">
        <v>0</v>
      </c>
      <c r="H103" s="17">
        <v>0</v>
      </c>
    </row>
    <row r="104" spans="1:8" ht="51" customHeight="1">
      <c r="A104" s="35" t="s">
        <v>316</v>
      </c>
      <c r="B104" s="16"/>
      <c r="C104" s="16" t="s">
        <v>100</v>
      </c>
      <c r="D104" s="16" t="s">
        <v>265</v>
      </c>
      <c r="E104" s="16"/>
      <c r="F104" s="17">
        <v>218.3</v>
      </c>
      <c r="G104" s="17">
        <v>0</v>
      </c>
      <c r="H104" s="17">
        <v>0</v>
      </c>
    </row>
    <row r="105" spans="1:8" ht="76.8" customHeight="1">
      <c r="A105" s="15" t="s">
        <v>133</v>
      </c>
      <c r="B105" s="16"/>
      <c r="C105" s="16" t="s">
        <v>100</v>
      </c>
      <c r="D105" s="16" t="s">
        <v>265</v>
      </c>
      <c r="E105" s="16"/>
      <c r="F105" s="17">
        <f>F106</f>
        <v>218.3</v>
      </c>
      <c r="G105" s="17">
        <f>G106</f>
        <v>0</v>
      </c>
      <c r="H105" s="17">
        <f>H106</f>
        <v>0</v>
      </c>
    </row>
    <row r="106" spans="1:8" ht="30.6" customHeight="1">
      <c r="A106" s="30" t="s">
        <v>76</v>
      </c>
      <c r="B106" s="16"/>
      <c r="C106" s="16" t="s">
        <v>100</v>
      </c>
      <c r="D106" s="16" t="s">
        <v>265</v>
      </c>
      <c r="E106" s="16" t="s">
        <v>25</v>
      </c>
      <c r="F106" s="17">
        <v>218.3</v>
      </c>
      <c r="G106" s="17">
        <v>0</v>
      </c>
      <c r="H106" s="17">
        <f>G106+G106*0.05</f>
        <v>0</v>
      </c>
    </row>
    <row r="107" spans="1:8" s="13" customFormat="1">
      <c r="A107" s="11" t="s">
        <v>104</v>
      </c>
      <c r="B107" s="105"/>
      <c r="C107" s="105" t="s">
        <v>105</v>
      </c>
      <c r="D107" s="105"/>
      <c r="E107" s="105"/>
      <c r="F107" s="12">
        <f>F108+F152</f>
        <v>4790.2</v>
      </c>
      <c r="G107" s="12">
        <f>G108+G152</f>
        <v>771.6</v>
      </c>
      <c r="H107" s="12">
        <f>H108+H152</f>
        <v>795.7</v>
      </c>
    </row>
    <row r="108" spans="1:8" s="13" customFormat="1">
      <c r="A108" s="11" t="s">
        <v>106</v>
      </c>
      <c r="B108" s="105"/>
      <c r="C108" s="105" t="s">
        <v>107</v>
      </c>
      <c r="D108" s="105"/>
      <c r="E108" s="105"/>
      <c r="F108" s="12">
        <f>SUM(F109+F121+F125+F129+F133+F137+F141+F144+F146)</f>
        <v>4490.2</v>
      </c>
      <c r="G108" s="12">
        <f>G109+G121+G137</f>
        <v>731.6</v>
      </c>
      <c r="H108" s="12">
        <f>H109+H121+H137</f>
        <v>755.7</v>
      </c>
    </row>
    <row r="109" spans="1:8" s="13" customFormat="1" ht="79.2" customHeight="1">
      <c r="A109" s="11" t="s">
        <v>255</v>
      </c>
      <c r="B109" s="105"/>
      <c r="C109" s="105" t="s">
        <v>107</v>
      </c>
      <c r="D109" s="105" t="s">
        <v>108</v>
      </c>
      <c r="E109" s="105"/>
      <c r="F109" s="12">
        <f>F110</f>
        <v>3477.7</v>
      </c>
      <c r="G109" s="12">
        <f>G111+G115+G118</f>
        <v>731.6</v>
      </c>
      <c r="H109" s="12">
        <f>H111+H115+H113</f>
        <v>755.7</v>
      </c>
    </row>
    <row r="110" spans="1:8" s="13" customFormat="1" ht="52.8">
      <c r="A110" s="27" t="s">
        <v>276</v>
      </c>
      <c r="B110" s="105"/>
      <c r="C110" s="105" t="s">
        <v>107</v>
      </c>
      <c r="D110" s="105" t="s">
        <v>277</v>
      </c>
      <c r="E110" s="105"/>
      <c r="F110" s="12">
        <f>F111+F113+F115+F117</f>
        <v>3477.7</v>
      </c>
      <c r="G110" s="12">
        <f>G111+G113+G118</f>
        <v>651</v>
      </c>
      <c r="H110" s="12">
        <f>H111+H113+H115</f>
        <v>755.7</v>
      </c>
    </row>
    <row r="111" spans="1:8" s="13" customFormat="1" ht="37.799999999999997" customHeight="1">
      <c r="A111" s="15" t="s">
        <v>110</v>
      </c>
      <c r="B111" s="105"/>
      <c r="C111" s="16" t="s">
        <v>107</v>
      </c>
      <c r="D111" s="16" t="s">
        <v>278</v>
      </c>
      <c r="E111" s="105"/>
      <c r="F111" s="54">
        <f>F112</f>
        <v>141.6</v>
      </c>
      <c r="G111" s="54">
        <f>G112</f>
        <v>651</v>
      </c>
      <c r="H111" s="54">
        <f>H112</f>
        <v>655.7</v>
      </c>
    </row>
    <row r="112" spans="1:8" s="13" customFormat="1" ht="26.4" customHeight="1">
      <c r="A112" s="18" t="s">
        <v>24</v>
      </c>
      <c r="B112" s="16"/>
      <c r="C112" s="16" t="s">
        <v>107</v>
      </c>
      <c r="D112" s="16" t="s">
        <v>278</v>
      </c>
      <c r="E112" s="16" t="s">
        <v>25</v>
      </c>
      <c r="F112" s="54">
        <v>141.6</v>
      </c>
      <c r="G112" s="54">
        <v>651</v>
      </c>
      <c r="H112" s="54">
        <v>655.7</v>
      </c>
    </row>
    <row r="113" spans="1:8" ht="30.6" hidden="1" customHeight="1">
      <c r="A113" s="15" t="s">
        <v>109</v>
      </c>
      <c r="B113" s="16"/>
      <c r="C113" s="16" t="s">
        <v>107</v>
      </c>
      <c r="D113" s="16"/>
      <c r="E113" s="16"/>
      <c r="F113" s="17">
        <f>F114</f>
        <v>0</v>
      </c>
      <c r="G113" s="17">
        <f>G114</f>
        <v>0</v>
      </c>
      <c r="H113" s="17">
        <f>H114</f>
        <v>0</v>
      </c>
    </row>
    <row r="114" spans="1:8" ht="57.6" hidden="1" customHeight="1">
      <c r="A114" s="57"/>
      <c r="B114" s="16"/>
      <c r="C114" s="16" t="s">
        <v>107</v>
      </c>
      <c r="D114" s="16"/>
      <c r="E114" s="16"/>
      <c r="F114" s="17"/>
      <c r="G114" s="21">
        <v>0</v>
      </c>
      <c r="H114" s="21">
        <f>G114+G114*0.05</f>
        <v>0</v>
      </c>
    </row>
    <row r="115" spans="1:8" ht="34.799999999999997" customHeight="1">
      <c r="A115" s="57" t="s">
        <v>292</v>
      </c>
      <c r="B115" s="16"/>
      <c r="C115" s="16" t="s">
        <v>107</v>
      </c>
      <c r="D115" s="16" t="s">
        <v>279</v>
      </c>
      <c r="E115" s="16"/>
      <c r="F115" s="17">
        <f>F116</f>
        <v>0</v>
      </c>
      <c r="G115" s="17">
        <f>G116</f>
        <v>80.599999999999994</v>
      </c>
      <c r="H115" s="17">
        <f>H116</f>
        <v>100</v>
      </c>
    </row>
    <row r="116" spans="1:8" ht="25.8" customHeight="1">
      <c r="A116" s="18" t="s">
        <v>24</v>
      </c>
      <c r="B116" s="16"/>
      <c r="C116" s="16" t="s">
        <v>107</v>
      </c>
      <c r="D116" s="16" t="s">
        <v>279</v>
      </c>
      <c r="E116" s="16" t="s">
        <v>25</v>
      </c>
      <c r="F116" s="17">
        <v>0</v>
      </c>
      <c r="G116" s="17">
        <v>80.599999999999994</v>
      </c>
      <c r="H116" s="17">
        <v>100</v>
      </c>
    </row>
    <row r="117" spans="1:8" ht="49.2" hidden="1" customHeight="1">
      <c r="A117" s="30"/>
      <c r="B117" s="16"/>
      <c r="C117" s="16" t="s">
        <v>107</v>
      </c>
      <c r="D117" s="16" t="s">
        <v>243</v>
      </c>
      <c r="E117" s="16"/>
      <c r="F117" s="17">
        <f>F118</f>
        <v>3336.1</v>
      </c>
      <c r="G117" s="101">
        <f>G118</f>
        <v>0</v>
      </c>
      <c r="H117" s="101">
        <f>H118</f>
        <v>0</v>
      </c>
    </row>
    <row r="118" spans="1:8" ht="63.6" customHeight="1">
      <c r="A118" s="30" t="s">
        <v>291</v>
      </c>
      <c r="B118" s="16"/>
      <c r="C118" s="16" t="s">
        <v>107</v>
      </c>
      <c r="D118" s="16" t="s">
        <v>280</v>
      </c>
      <c r="E118" s="16"/>
      <c r="F118" s="108">
        <v>3336.1</v>
      </c>
      <c r="G118" s="103">
        <v>0</v>
      </c>
      <c r="H118" s="103">
        <v>0</v>
      </c>
    </row>
    <row r="119" spans="1:8" ht="36.6" customHeight="1">
      <c r="A119" s="18" t="s">
        <v>24</v>
      </c>
      <c r="B119" s="16"/>
      <c r="C119" s="16" t="s">
        <v>107</v>
      </c>
      <c r="D119" s="16" t="s">
        <v>280</v>
      </c>
      <c r="E119" s="16" t="s">
        <v>25</v>
      </c>
      <c r="F119" s="80">
        <v>3336.1</v>
      </c>
      <c r="G119" s="102">
        <v>0</v>
      </c>
      <c r="H119" s="102">
        <f>H120</f>
        <v>0</v>
      </c>
    </row>
    <row r="120" spans="1:8" ht="21.6" hidden="1" customHeight="1">
      <c r="A120" s="30"/>
      <c r="B120" s="16"/>
      <c r="C120" s="16" t="s">
        <v>107</v>
      </c>
      <c r="D120" s="16" t="s">
        <v>111</v>
      </c>
      <c r="E120" s="16" t="s">
        <v>44</v>
      </c>
      <c r="F120" s="80"/>
      <c r="G120" s="21">
        <f>F120+F120*0.05</f>
        <v>0</v>
      </c>
      <c r="H120" s="21">
        <f>G120+G120*0.05</f>
        <v>0</v>
      </c>
    </row>
    <row r="121" spans="1:8" ht="103.2" hidden="1" customHeight="1">
      <c r="A121" s="84" t="s">
        <v>238</v>
      </c>
      <c r="B121" s="85"/>
      <c r="C121" s="82" t="s">
        <v>166</v>
      </c>
      <c r="D121" s="86" t="s">
        <v>112</v>
      </c>
      <c r="E121" s="85"/>
      <c r="F121" s="83">
        <f t="shared" ref="F121:H123" si="12">F122</f>
        <v>0</v>
      </c>
      <c r="G121" s="83">
        <f t="shared" si="12"/>
        <v>0</v>
      </c>
      <c r="H121" s="83">
        <f t="shared" si="12"/>
        <v>0</v>
      </c>
    </row>
    <row r="122" spans="1:8" ht="42.6" hidden="1" customHeight="1">
      <c r="A122" s="87" t="s">
        <v>252</v>
      </c>
      <c r="B122" s="85"/>
      <c r="C122" s="82" t="s">
        <v>166</v>
      </c>
      <c r="D122" s="88" t="s">
        <v>113</v>
      </c>
      <c r="E122" s="85"/>
      <c r="F122" s="80">
        <f t="shared" si="12"/>
        <v>0</v>
      </c>
      <c r="G122" s="80">
        <f t="shared" si="12"/>
        <v>0</v>
      </c>
      <c r="H122" s="80">
        <f t="shared" si="12"/>
        <v>0</v>
      </c>
    </row>
    <row r="123" spans="1:8" ht="65.400000000000006" hidden="1" customHeight="1">
      <c r="A123" s="89" t="s">
        <v>114</v>
      </c>
      <c r="B123" s="85"/>
      <c r="C123" s="85" t="s">
        <v>251</v>
      </c>
      <c r="D123" s="88" t="s">
        <v>115</v>
      </c>
      <c r="E123" s="85"/>
      <c r="F123" s="80">
        <f t="shared" si="12"/>
        <v>0</v>
      </c>
      <c r="G123" s="80">
        <f t="shared" si="12"/>
        <v>0</v>
      </c>
      <c r="H123" s="80">
        <f t="shared" si="12"/>
        <v>0</v>
      </c>
    </row>
    <row r="124" spans="1:8" ht="34.200000000000003" hidden="1" customHeight="1">
      <c r="A124" s="81" t="s">
        <v>24</v>
      </c>
      <c r="B124" s="85"/>
      <c r="C124" s="85" t="s">
        <v>251</v>
      </c>
      <c r="D124" s="88" t="s">
        <v>115</v>
      </c>
      <c r="E124" s="85">
        <v>200</v>
      </c>
      <c r="F124" s="80"/>
      <c r="G124" s="90"/>
      <c r="H124" s="90"/>
    </row>
    <row r="125" spans="1:8" s="13" customFormat="1" ht="40.200000000000003" hidden="1" customHeight="1">
      <c r="A125" s="11" t="s">
        <v>116</v>
      </c>
      <c r="B125" s="105"/>
      <c r="C125" s="105" t="s">
        <v>107</v>
      </c>
      <c r="D125" s="105" t="s">
        <v>117</v>
      </c>
      <c r="E125" s="105"/>
      <c r="F125" s="83">
        <f t="shared" ref="F125:H127" si="13">F126</f>
        <v>0</v>
      </c>
      <c r="G125" s="12">
        <f t="shared" si="13"/>
        <v>0</v>
      </c>
      <c r="H125" s="12">
        <f t="shared" si="13"/>
        <v>0</v>
      </c>
    </row>
    <row r="126" spans="1:8" s="13" customFormat="1" ht="39.6" hidden="1" customHeight="1">
      <c r="A126" s="11" t="s">
        <v>118</v>
      </c>
      <c r="B126" s="105"/>
      <c r="C126" s="105" t="s">
        <v>107</v>
      </c>
      <c r="D126" s="105" t="s">
        <v>119</v>
      </c>
      <c r="E126" s="105"/>
      <c r="F126" s="83">
        <f t="shared" si="13"/>
        <v>0</v>
      </c>
      <c r="G126" s="12">
        <f t="shared" si="13"/>
        <v>0</v>
      </c>
      <c r="H126" s="12">
        <f t="shared" si="13"/>
        <v>0</v>
      </c>
    </row>
    <row r="127" spans="1:8" ht="35.4" hidden="1" customHeight="1">
      <c r="A127" s="15" t="s">
        <v>110</v>
      </c>
      <c r="B127" s="16"/>
      <c r="C127" s="16" t="s">
        <v>107</v>
      </c>
      <c r="D127" s="16" t="s">
        <v>120</v>
      </c>
      <c r="E127" s="16"/>
      <c r="F127" s="80">
        <f t="shared" si="13"/>
        <v>0</v>
      </c>
      <c r="G127" s="17">
        <f t="shared" si="13"/>
        <v>0</v>
      </c>
      <c r="H127" s="17">
        <f t="shared" si="13"/>
        <v>0</v>
      </c>
    </row>
    <row r="128" spans="1:8" ht="38.4" hidden="1" customHeight="1">
      <c r="A128" s="30" t="s">
        <v>76</v>
      </c>
      <c r="B128" s="32"/>
      <c r="C128" s="32" t="s">
        <v>107</v>
      </c>
      <c r="D128" s="32" t="s">
        <v>120</v>
      </c>
      <c r="E128" s="32">
        <v>240</v>
      </c>
      <c r="F128" s="80"/>
      <c r="G128" s="21">
        <f>F128+F128*0.05</f>
        <v>0</v>
      </c>
      <c r="H128" s="21">
        <f>G128+G128*0.05</f>
        <v>0</v>
      </c>
    </row>
    <row r="129" spans="1:8" ht="35.4" hidden="1" customHeight="1">
      <c r="A129" s="11" t="s">
        <v>121</v>
      </c>
      <c r="B129" s="32"/>
      <c r="C129" s="105" t="s">
        <v>107</v>
      </c>
      <c r="D129" s="33" t="s">
        <v>122</v>
      </c>
      <c r="E129" s="32"/>
      <c r="F129" s="80">
        <f t="shared" ref="F129:H131" si="14">F130</f>
        <v>0</v>
      </c>
      <c r="G129" s="17">
        <f t="shared" si="14"/>
        <v>0</v>
      </c>
      <c r="H129" s="17">
        <f t="shared" si="14"/>
        <v>0</v>
      </c>
    </row>
    <row r="130" spans="1:8" ht="43.8" hidden="1" customHeight="1">
      <c r="A130" s="11" t="s">
        <v>118</v>
      </c>
      <c r="B130" s="32"/>
      <c r="C130" s="105" t="s">
        <v>107</v>
      </c>
      <c r="D130" s="9" t="s">
        <v>123</v>
      </c>
      <c r="E130" s="32"/>
      <c r="F130" s="80">
        <f t="shared" si="14"/>
        <v>0</v>
      </c>
      <c r="G130" s="17">
        <f t="shared" si="14"/>
        <v>0</v>
      </c>
      <c r="H130" s="17">
        <f t="shared" si="14"/>
        <v>0</v>
      </c>
    </row>
    <row r="131" spans="1:8" ht="32.4" hidden="1" customHeight="1">
      <c r="A131" s="30" t="s">
        <v>124</v>
      </c>
      <c r="B131" s="32"/>
      <c r="C131" s="16" t="s">
        <v>107</v>
      </c>
      <c r="D131" s="9" t="s">
        <v>125</v>
      </c>
      <c r="E131" s="32"/>
      <c r="F131" s="80">
        <f t="shared" si="14"/>
        <v>0</v>
      </c>
      <c r="G131" s="17">
        <f t="shared" si="14"/>
        <v>0</v>
      </c>
      <c r="H131" s="17">
        <f t="shared" si="14"/>
        <v>0</v>
      </c>
    </row>
    <row r="132" spans="1:8" ht="37.799999999999997" hidden="1" customHeight="1">
      <c r="A132" s="30" t="s">
        <v>76</v>
      </c>
      <c r="B132" s="32"/>
      <c r="C132" s="32" t="s">
        <v>107</v>
      </c>
      <c r="D132" s="9" t="s">
        <v>125</v>
      </c>
      <c r="E132" s="32">
        <v>240</v>
      </c>
      <c r="F132" s="80"/>
      <c r="G132" s="21">
        <f>F132+F132*0.05</f>
        <v>0</v>
      </c>
      <c r="H132" s="21">
        <f>G132+G132*0.05</f>
        <v>0</v>
      </c>
    </row>
    <row r="133" spans="1:8" ht="37.799999999999997" hidden="1" customHeight="1">
      <c r="A133" s="31" t="s">
        <v>126</v>
      </c>
      <c r="B133" s="32"/>
      <c r="C133" s="105" t="s">
        <v>107</v>
      </c>
      <c r="D133" s="33" t="s">
        <v>127</v>
      </c>
      <c r="E133" s="32"/>
      <c r="F133" s="80">
        <f t="shared" ref="F133:H135" si="15">F134</f>
        <v>0</v>
      </c>
      <c r="G133" s="17">
        <f t="shared" si="15"/>
        <v>0</v>
      </c>
      <c r="H133" s="17">
        <f t="shared" si="15"/>
        <v>0</v>
      </c>
    </row>
    <row r="134" spans="1:8" ht="38.4" hidden="1" customHeight="1">
      <c r="A134" s="11"/>
      <c r="B134" s="32"/>
      <c r="C134" s="105" t="s">
        <v>107</v>
      </c>
      <c r="D134" s="9" t="s">
        <v>128</v>
      </c>
      <c r="E134" s="32"/>
      <c r="F134" s="80">
        <f t="shared" si="15"/>
        <v>0</v>
      </c>
      <c r="G134" s="17">
        <f t="shared" si="15"/>
        <v>0</v>
      </c>
      <c r="H134" s="17">
        <f t="shared" si="15"/>
        <v>0</v>
      </c>
    </row>
    <row r="135" spans="1:8" ht="34.200000000000003" hidden="1" customHeight="1">
      <c r="A135" s="15" t="s">
        <v>114</v>
      </c>
      <c r="B135" s="32"/>
      <c r="C135" s="16" t="s">
        <v>107</v>
      </c>
      <c r="D135" s="9" t="s">
        <v>129</v>
      </c>
      <c r="E135" s="32"/>
      <c r="F135" s="80">
        <f t="shared" si="15"/>
        <v>0</v>
      </c>
      <c r="G135" s="17">
        <f t="shared" si="15"/>
        <v>0</v>
      </c>
      <c r="H135" s="17">
        <f t="shared" si="15"/>
        <v>0</v>
      </c>
    </row>
    <row r="136" spans="1:8" ht="39" hidden="1" customHeight="1">
      <c r="A136" s="35" t="s">
        <v>130</v>
      </c>
      <c r="B136" s="32"/>
      <c r="C136" s="32" t="s">
        <v>107</v>
      </c>
      <c r="D136" s="9" t="s">
        <v>129</v>
      </c>
      <c r="E136" s="32">
        <v>200</v>
      </c>
      <c r="F136" s="80"/>
      <c r="G136" s="21">
        <f>F136+F136*0.05</f>
        <v>0</v>
      </c>
      <c r="H136" s="21">
        <f>G136+G136*0.05</f>
        <v>0</v>
      </c>
    </row>
    <row r="137" spans="1:8" s="13" customFormat="1" ht="79.2" hidden="1">
      <c r="A137" s="11" t="s">
        <v>131</v>
      </c>
      <c r="B137" s="105"/>
      <c r="C137" s="105" t="s">
        <v>107</v>
      </c>
      <c r="D137" s="105" t="s">
        <v>132</v>
      </c>
      <c r="E137" s="105"/>
      <c r="F137" s="83">
        <f t="shared" ref="F137:H138" si="16">F138</f>
        <v>0</v>
      </c>
      <c r="G137" s="12">
        <f t="shared" si="16"/>
        <v>0</v>
      </c>
      <c r="H137" s="12">
        <f t="shared" si="16"/>
        <v>0</v>
      </c>
    </row>
    <row r="138" spans="1:8" s="13" customFormat="1" ht="52.8" hidden="1">
      <c r="A138" s="36" t="s">
        <v>237</v>
      </c>
      <c r="B138" s="105"/>
      <c r="C138" s="105" t="s">
        <v>107</v>
      </c>
      <c r="D138" s="105" t="s">
        <v>183</v>
      </c>
      <c r="E138" s="105"/>
      <c r="F138" s="83">
        <f t="shared" si="16"/>
        <v>0</v>
      </c>
      <c r="G138" s="12">
        <f t="shared" si="16"/>
        <v>0</v>
      </c>
      <c r="H138" s="12">
        <f t="shared" si="16"/>
        <v>0</v>
      </c>
    </row>
    <row r="139" spans="1:8" s="13" customFormat="1" ht="105.6" hidden="1">
      <c r="A139" s="37" t="s">
        <v>133</v>
      </c>
      <c r="B139" s="105"/>
      <c r="C139" s="105" t="s">
        <v>107</v>
      </c>
      <c r="D139" s="105" t="s">
        <v>184</v>
      </c>
      <c r="E139" s="105"/>
      <c r="F139" s="83">
        <f>F140</f>
        <v>0</v>
      </c>
      <c r="G139" s="12">
        <f>G140</f>
        <v>0</v>
      </c>
      <c r="H139" s="12">
        <f>H140</f>
        <v>0</v>
      </c>
    </row>
    <row r="140" spans="1:8" ht="27.6" hidden="1">
      <c r="A140" s="18" t="s">
        <v>24</v>
      </c>
      <c r="B140" s="16"/>
      <c r="C140" s="16" t="s">
        <v>107</v>
      </c>
      <c r="D140" s="105" t="s">
        <v>184</v>
      </c>
      <c r="E140" s="16" t="s">
        <v>25</v>
      </c>
      <c r="F140" s="80"/>
      <c r="G140" s="17">
        <v>0</v>
      </c>
      <c r="H140" s="17">
        <f>G140+G140*0.05</f>
        <v>0</v>
      </c>
    </row>
    <row r="141" spans="1:8" ht="26.4">
      <c r="A141" s="11" t="s">
        <v>79</v>
      </c>
      <c r="B141" s="16"/>
      <c r="C141" s="16" t="s">
        <v>107</v>
      </c>
      <c r="D141" s="16" t="s">
        <v>246</v>
      </c>
      <c r="E141" s="16"/>
      <c r="F141" s="17">
        <v>423.1</v>
      </c>
      <c r="G141" s="17">
        <v>0</v>
      </c>
      <c r="H141" s="17">
        <v>0</v>
      </c>
    </row>
    <row r="142" spans="1:8" ht="43.8" customHeight="1">
      <c r="A142" s="18" t="s">
        <v>245</v>
      </c>
      <c r="B142" s="16"/>
      <c r="C142" s="16" t="s">
        <v>107</v>
      </c>
      <c r="D142" s="16" t="s">
        <v>62</v>
      </c>
      <c r="E142" s="16"/>
      <c r="F142" s="17">
        <v>423.1</v>
      </c>
      <c r="G142" s="17">
        <v>0</v>
      </c>
      <c r="H142" s="17">
        <v>0</v>
      </c>
    </row>
    <row r="143" spans="1:8" ht="27.6">
      <c r="A143" s="18" t="s">
        <v>24</v>
      </c>
      <c r="B143" s="16"/>
      <c r="C143" s="16" t="s">
        <v>107</v>
      </c>
      <c r="D143" s="16" t="s">
        <v>62</v>
      </c>
      <c r="E143" s="16" t="s">
        <v>25</v>
      </c>
      <c r="F143" s="17">
        <v>423.1</v>
      </c>
      <c r="G143" s="17">
        <v>0</v>
      </c>
      <c r="H143" s="17">
        <v>0</v>
      </c>
    </row>
    <row r="144" spans="1:8" ht="68.400000000000006" customHeight="1">
      <c r="A144" s="107" t="s">
        <v>297</v>
      </c>
      <c r="B144" s="16"/>
      <c r="C144" s="16" t="s">
        <v>107</v>
      </c>
      <c r="D144" s="41" t="s">
        <v>298</v>
      </c>
      <c r="E144" s="16"/>
      <c r="F144" s="17">
        <v>100</v>
      </c>
      <c r="G144" s="17">
        <v>0</v>
      </c>
      <c r="H144" s="17">
        <v>0</v>
      </c>
    </row>
    <row r="145" spans="1:8" ht="36.6" customHeight="1">
      <c r="A145" s="18" t="s">
        <v>24</v>
      </c>
      <c r="B145" s="16"/>
      <c r="C145" s="16" t="s">
        <v>107</v>
      </c>
      <c r="D145" s="41" t="s">
        <v>298</v>
      </c>
      <c r="E145" s="41" t="s">
        <v>25</v>
      </c>
      <c r="F145" s="54">
        <v>100</v>
      </c>
      <c r="G145" s="54">
        <v>0</v>
      </c>
      <c r="H145" s="17">
        <v>0</v>
      </c>
    </row>
    <row r="146" spans="1:8" ht="36.6" customHeight="1">
      <c r="A146" s="81" t="s">
        <v>307</v>
      </c>
      <c r="B146" s="104"/>
      <c r="C146" s="104" t="s">
        <v>107</v>
      </c>
      <c r="D146" s="118" t="s">
        <v>308</v>
      </c>
      <c r="E146" s="104"/>
      <c r="F146" s="119">
        <v>489.4</v>
      </c>
      <c r="G146" s="119">
        <v>0</v>
      </c>
      <c r="H146" s="80">
        <v>0</v>
      </c>
    </row>
    <row r="147" spans="1:8" ht="36" customHeight="1">
      <c r="A147" s="81" t="s">
        <v>24</v>
      </c>
      <c r="B147" s="104"/>
      <c r="C147" s="104" t="s">
        <v>107</v>
      </c>
      <c r="D147" s="118" t="s">
        <v>308</v>
      </c>
      <c r="E147" s="118" t="s">
        <v>25</v>
      </c>
      <c r="F147" s="119">
        <v>489.4</v>
      </c>
      <c r="G147" s="119">
        <v>0</v>
      </c>
      <c r="H147" s="80">
        <v>0</v>
      </c>
    </row>
    <row r="148" spans="1:8" ht="36.6" hidden="1" customHeight="1">
      <c r="A148" s="18"/>
      <c r="B148" s="16"/>
      <c r="C148" s="16"/>
      <c r="D148" s="41"/>
      <c r="E148" s="41"/>
      <c r="F148" s="54"/>
      <c r="G148" s="54"/>
      <c r="H148" s="17"/>
    </row>
    <row r="149" spans="1:8" ht="36.6" hidden="1" customHeight="1">
      <c r="A149" s="18"/>
      <c r="B149" s="16"/>
      <c r="C149" s="16"/>
      <c r="D149" s="41"/>
      <c r="E149" s="41"/>
      <c r="F149" s="54"/>
      <c r="G149" s="54"/>
      <c r="H149" s="17"/>
    </row>
    <row r="150" spans="1:8" ht="36.6" hidden="1" customHeight="1">
      <c r="A150" s="18"/>
      <c r="B150" s="16"/>
      <c r="C150" s="16"/>
      <c r="D150" s="41"/>
      <c r="E150" s="41"/>
      <c r="F150" s="54"/>
      <c r="G150" s="54"/>
      <c r="H150" s="17"/>
    </row>
    <row r="151" spans="1:8" ht="0.6" customHeight="1">
      <c r="A151" s="18"/>
      <c r="B151" s="16"/>
      <c r="C151" s="16"/>
      <c r="D151" s="41"/>
      <c r="E151" s="41"/>
      <c r="F151" s="54"/>
      <c r="G151" s="54"/>
      <c r="H151" s="17"/>
    </row>
    <row r="152" spans="1:8" ht="24.6" customHeight="1">
      <c r="A152" s="11" t="s">
        <v>134</v>
      </c>
      <c r="B152" s="105"/>
      <c r="C152" s="105" t="s">
        <v>135</v>
      </c>
      <c r="D152" s="105"/>
      <c r="E152" s="105"/>
      <c r="F152" s="12">
        <f>F153+F157</f>
        <v>300</v>
      </c>
      <c r="G152" s="12">
        <f>G153+G157</f>
        <v>40</v>
      </c>
      <c r="H152" s="12">
        <f>H153+H157</f>
        <v>40</v>
      </c>
    </row>
    <row r="153" spans="1:8" ht="79.2" hidden="1">
      <c r="A153" s="11" t="s">
        <v>136</v>
      </c>
      <c r="B153" s="105"/>
      <c r="C153" s="105" t="s">
        <v>135</v>
      </c>
      <c r="D153" s="105" t="s">
        <v>112</v>
      </c>
      <c r="E153" s="105"/>
      <c r="F153" s="12">
        <f t="shared" ref="F153:H155" si="17">F154</f>
        <v>0</v>
      </c>
      <c r="G153" s="12">
        <f t="shared" si="17"/>
        <v>0</v>
      </c>
      <c r="H153" s="12">
        <f t="shared" si="17"/>
        <v>0</v>
      </c>
    </row>
    <row r="154" spans="1:8" s="13" customFormat="1" ht="2.4" hidden="1" customHeight="1">
      <c r="A154" s="38" t="s">
        <v>137</v>
      </c>
      <c r="B154" s="105"/>
      <c r="C154" s="105" t="s">
        <v>135</v>
      </c>
      <c r="D154" s="105" t="s">
        <v>113</v>
      </c>
      <c r="E154" s="105"/>
      <c r="F154" s="12">
        <f t="shared" si="17"/>
        <v>0</v>
      </c>
      <c r="G154" s="12">
        <f t="shared" si="17"/>
        <v>0</v>
      </c>
      <c r="H154" s="12">
        <f t="shared" si="17"/>
        <v>0</v>
      </c>
    </row>
    <row r="155" spans="1:8" ht="39.6" hidden="1" customHeight="1">
      <c r="A155" s="35" t="s">
        <v>138</v>
      </c>
      <c r="B155" s="16"/>
      <c r="C155" s="16" t="s">
        <v>135</v>
      </c>
      <c r="D155" s="16" t="s">
        <v>139</v>
      </c>
      <c r="E155" s="16"/>
      <c r="F155" s="17">
        <f t="shared" si="17"/>
        <v>0</v>
      </c>
      <c r="G155" s="17">
        <f t="shared" si="17"/>
        <v>0</v>
      </c>
      <c r="H155" s="17">
        <f t="shared" si="17"/>
        <v>0</v>
      </c>
    </row>
    <row r="156" spans="1:8" ht="26.4" hidden="1" customHeight="1">
      <c r="A156" s="18" t="s">
        <v>24</v>
      </c>
      <c r="B156" s="16"/>
      <c r="C156" s="16" t="s">
        <v>135</v>
      </c>
      <c r="D156" s="16" t="s">
        <v>139</v>
      </c>
      <c r="E156" s="16" t="s">
        <v>25</v>
      </c>
      <c r="F156" s="17"/>
      <c r="G156" s="21">
        <f>F156+F156*0.05</f>
        <v>0</v>
      </c>
      <c r="H156" s="21">
        <f>G156+G156*0.05</f>
        <v>0</v>
      </c>
    </row>
    <row r="157" spans="1:8" s="13" customFormat="1" ht="30" customHeight="1">
      <c r="A157" s="11" t="s">
        <v>79</v>
      </c>
      <c r="B157" s="105"/>
      <c r="C157" s="105" t="s">
        <v>135</v>
      </c>
      <c r="D157" s="105" t="s">
        <v>54</v>
      </c>
      <c r="E157" s="105"/>
      <c r="F157" s="12">
        <f t="shared" ref="F157:H160" si="18">F158</f>
        <v>300</v>
      </c>
      <c r="G157" s="12">
        <f t="shared" si="18"/>
        <v>40</v>
      </c>
      <c r="H157" s="12">
        <f t="shared" si="18"/>
        <v>40</v>
      </c>
    </row>
    <row r="158" spans="1:8" s="13" customFormat="1" ht="26.4">
      <c r="A158" s="96" t="s">
        <v>21</v>
      </c>
      <c r="B158" s="41"/>
      <c r="C158" s="41" t="s">
        <v>135</v>
      </c>
      <c r="D158" s="41" t="s">
        <v>80</v>
      </c>
      <c r="E158" s="41"/>
      <c r="F158" s="54">
        <f t="shared" si="18"/>
        <v>300</v>
      </c>
      <c r="G158" s="54">
        <f t="shared" si="18"/>
        <v>40</v>
      </c>
      <c r="H158" s="54">
        <f t="shared" si="18"/>
        <v>40</v>
      </c>
    </row>
    <row r="159" spans="1:8" s="13" customFormat="1" ht="26.4">
      <c r="A159" s="96" t="s">
        <v>21</v>
      </c>
      <c r="B159" s="41"/>
      <c r="C159" s="41" t="s">
        <v>135</v>
      </c>
      <c r="D159" s="41" t="s">
        <v>81</v>
      </c>
      <c r="E159" s="41"/>
      <c r="F159" s="54">
        <f t="shared" si="18"/>
        <v>300</v>
      </c>
      <c r="G159" s="54">
        <f t="shared" si="18"/>
        <v>40</v>
      </c>
      <c r="H159" s="54">
        <f t="shared" si="18"/>
        <v>40</v>
      </c>
    </row>
    <row r="160" spans="1:8" ht="26.4">
      <c r="A160" s="15" t="s">
        <v>140</v>
      </c>
      <c r="B160" s="16"/>
      <c r="C160" s="16" t="s">
        <v>135</v>
      </c>
      <c r="D160" s="16" t="s">
        <v>141</v>
      </c>
      <c r="E160" s="16"/>
      <c r="F160" s="17">
        <f t="shared" si="18"/>
        <v>300</v>
      </c>
      <c r="G160" s="17">
        <f t="shared" si="18"/>
        <v>40</v>
      </c>
      <c r="H160" s="17">
        <f t="shared" si="18"/>
        <v>40</v>
      </c>
    </row>
    <row r="161" spans="1:8" ht="27.6">
      <c r="A161" s="18" t="s">
        <v>24</v>
      </c>
      <c r="B161" s="16"/>
      <c r="C161" s="16" t="s">
        <v>135</v>
      </c>
      <c r="D161" s="16" t="s">
        <v>141</v>
      </c>
      <c r="E161" s="16" t="s">
        <v>25</v>
      </c>
      <c r="F161" s="17">
        <v>300</v>
      </c>
      <c r="G161" s="17">
        <v>40</v>
      </c>
      <c r="H161" s="17">
        <v>40</v>
      </c>
    </row>
    <row r="162" spans="1:8" s="13" customFormat="1" ht="26.4">
      <c r="A162" s="11" t="s">
        <v>142</v>
      </c>
      <c r="B162" s="105"/>
      <c r="C162" s="105" t="s">
        <v>143</v>
      </c>
      <c r="D162" s="105"/>
      <c r="E162" s="105"/>
      <c r="F162" s="12">
        <f>F163+F177+F191</f>
        <v>4488.3</v>
      </c>
      <c r="G162" s="12">
        <f>G163+G177+G191</f>
        <v>2761.1000000000004</v>
      </c>
      <c r="H162" s="12">
        <f>H163+H177+H191</f>
        <v>1110.3</v>
      </c>
    </row>
    <row r="163" spans="1:8" s="13" customFormat="1" ht="12.6" customHeight="1">
      <c r="A163" s="11" t="s">
        <v>144</v>
      </c>
      <c r="B163" s="105"/>
      <c r="C163" s="105" t="s">
        <v>145</v>
      </c>
      <c r="D163" s="105"/>
      <c r="E163" s="105"/>
      <c r="F163" s="12">
        <f>F164+F172</f>
        <v>400</v>
      </c>
      <c r="G163" s="12">
        <f>G164+G172</f>
        <v>400</v>
      </c>
      <c r="H163" s="12">
        <f>H164+H172</f>
        <v>200</v>
      </c>
    </row>
    <row r="164" spans="1:8" ht="94.8" hidden="1" customHeight="1">
      <c r="A164" s="39" t="s">
        <v>146</v>
      </c>
      <c r="B164" s="16"/>
      <c r="C164" s="16" t="s">
        <v>145</v>
      </c>
      <c r="D164" s="16" t="s">
        <v>147</v>
      </c>
      <c r="E164" s="16"/>
      <c r="F164" s="17">
        <f>F165</f>
        <v>0</v>
      </c>
      <c r="G164" s="17">
        <f>G165</f>
        <v>0</v>
      </c>
      <c r="H164" s="17">
        <f>H165</f>
        <v>0</v>
      </c>
    </row>
    <row r="165" spans="1:8" ht="37.799999999999997" hidden="1" customHeight="1">
      <c r="A165" s="53" t="s">
        <v>148</v>
      </c>
      <c r="B165" s="16"/>
      <c r="C165" s="16" t="s">
        <v>145</v>
      </c>
      <c r="D165" s="16" t="s">
        <v>149</v>
      </c>
      <c r="E165" s="16"/>
      <c r="F165" s="17">
        <f>F166+F168+F170</f>
        <v>0</v>
      </c>
      <c r="G165" s="17">
        <f>G166+G168+G170</f>
        <v>0</v>
      </c>
      <c r="H165" s="17">
        <f>H166+H168+H170</f>
        <v>0</v>
      </c>
    </row>
    <row r="166" spans="1:8" ht="39" hidden="1" customHeight="1">
      <c r="A166" s="40" t="s">
        <v>150</v>
      </c>
      <c r="B166" s="16"/>
      <c r="C166" s="16" t="s">
        <v>145</v>
      </c>
      <c r="D166" s="16" t="s">
        <v>151</v>
      </c>
      <c r="E166" s="16"/>
      <c r="F166" s="17">
        <f>F167</f>
        <v>0</v>
      </c>
      <c r="G166" s="17">
        <f>G167</f>
        <v>0</v>
      </c>
      <c r="H166" s="17">
        <f>H167</f>
        <v>0</v>
      </c>
    </row>
    <row r="167" spans="1:8" ht="37.200000000000003" hidden="1" customHeight="1">
      <c r="A167" s="50" t="s">
        <v>152</v>
      </c>
      <c r="B167" s="41"/>
      <c r="C167" s="41" t="s">
        <v>145</v>
      </c>
      <c r="D167" s="41" t="s">
        <v>151</v>
      </c>
      <c r="E167" s="41" t="s">
        <v>153</v>
      </c>
      <c r="F167" s="54"/>
      <c r="G167" s="54">
        <v>0</v>
      </c>
      <c r="H167" s="54">
        <v>0</v>
      </c>
    </row>
    <row r="168" spans="1:8" ht="36.6" hidden="1" customHeight="1">
      <c r="A168" s="40" t="s">
        <v>150</v>
      </c>
      <c r="B168" s="16"/>
      <c r="C168" s="16" t="s">
        <v>145</v>
      </c>
      <c r="D168" s="16" t="s">
        <v>154</v>
      </c>
      <c r="E168" s="16"/>
      <c r="F168" s="17">
        <f>F169</f>
        <v>0</v>
      </c>
      <c r="G168" s="17">
        <f>G169</f>
        <v>0</v>
      </c>
      <c r="H168" s="17">
        <f>H169</f>
        <v>0</v>
      </c>
    </row>
    <row r="169" spans="1:8" ht="31.8" hidden="1" customHeight="1">
      <c r="A169" s="50" t="s">
        <v>152</v>
      </c>
      <c r="B169" s="41"/>
      <c r="C169" s="41" t="s">
        <v>145</v>
      </c>
      <c r="D169" s="41" t="s">
        <v>154</v>
      </c>
      <c r="E169" s="41" t="s">
        <v>153</v>
      </c>
      <c r="F169" s="54"/>
      <c r="G169" s="54">
        <v>0</v>
      </c>
      <c r="H169" s="17">
        <v>0</v>
      </c>
    </row>
    <row r="170" spans="1:8" ht="36" hidden="1" customHeight="1">
      <c r="A170" s="40" t="s">
        <v>150</v>
      </c>
      <c r="B170" s="16"/>
      <c r="C170" s="16" t="s">
        <v>145</v>
      </c>
      <c r="D170" s="47" t="s">
        <v>155</v>
      </c>
      <c r="E170" s="16"/>
      <c r="F170" s="17">
        <f>F171</f>
        <v>0</v>
      </c>
      <c r="G170" s="17">
        <f>G171</f>
        <v>0</v>
      </c>
      <c r="H170" s="17">
        <f>H171</f>
        <v>0</v>
      </c>
    </row>
    <row r="171" spans="1:8" ht="41.4" hidden="1" customHeight="1">
      <c r="A171" s="50" t="s">
        <v>152</v>
      </c>
      <c r="B171" s="16"/>
      <c r="C171" s="16" t="s">
        <v>145</v>
      </c>
      <c r="D171" s="47" t="s">
        <v>155</v>
      </c>
      <c r="E171" s="16" t="s">
        <v>153</v>
      </c>
      <c r="F171" s="17"/>
      <c r="G171" s="17">
        <v>0</v>
      </c>
      <c r="H171" s="17">
        <f>G171+G171*0.05</f>
        <v>0</v>
      </c>
    </row>
    <row r="172" spans="1:8" s="13" customFormat="1" ht="26.4">
      <c r="A172" s="11" t="s">
        <v>79</v>
      </c>
      <c r="B172" s="105"/>
      <c r="C172" s="105" t="s">
        <v>145</v>
      </c>
      <c r="D172" s="105" t="s">
        <v>54</v>
      </c>
      <c r="E172" s="105"/>
      <c r="F172" s="12">
        <f>F173</f>
        <v>400</v>
      </c>
      <c r="G172" s="12">
        <f t="shared" ref="F172:H175" si="19">G173</f>
        <v>400</v>
      </c>
      <c r="H172" s="12">
        <f t="shared" si="19"/>
        <v>200</v>
      </c>
    </row>
    <row r="173" spans="1:8" s="13" customFormat="1" ht="26.4">
      <c r="A173" s="96" t="s">
        <v>21</v>
      </c>
      <c r="B173" s="41"/>
      <c r="C173" s="41" t="s">
        <v>145</v>
      </c>
      <c r="D173" s="41" t="s">
        <v>80</v>
      </c>
      <c r="E173" s="41"/>
      <c r="F173" s="54">
        <f t="shared" si="19"/>
        <v>400</v>
      </c>
      <c r="G173" s="54">
        <f t="shared" si="19"/>
        <v>400</v>
      </c>
      <c r="H173" s="54">
        <f t="shared" si="19"/>
        <v>200</v>
      </c>
    </row>
    <row r="174" spans="1:8" s="13" customFormat="1" ht="26.4">
      <c r="A174" s="96" t="s">
        <v>21</v>
      </c>
      <c r="B174" s="41"/>
      <c r="C174" s="41" t="s">
        <v>145</v>
      </c>
      <c r="D174" s="41" t="s">
        <v>81</v>
      </c>
      <c r="E174" s="41"/>
      <c r="F174" s="54">
        <f t="shared" si="19"/>
        <v>400</v>
      </c>
      <c r="G174" s="54">
        <f t="shared" si="19"/>
        <v>400</v>
      </c>
      <c r="H174" s="54">
        <f t="shared" si="19"/>
        <v>200</v>
      </c>
    </row>
    <row r="175" spans="1:8" ht="26.4">
      <c r="A175" s="19" t="s">
        <v>156</v>
      </c>
      <c r="B175" s="16"/>
      <c r="C175" s="16" t="s">
        <v>145</v>
      </c>
      <c r="D175" s="16" t="s">
        <v>157</v>
      </c>
      <c r="E175" s="16"/>
      <c r="F175" s="17">
        <f t="shared" si="19"/>
        <v>400</v>
      </c>
      <c r="G175" s="17">
        <f t="shared" si="19"/>
        <v>400</v>
      </c>
      <c r="H175" s="17">
        <f t="shared" si="19"/>
        <v>200</v>
      </c>
    </row>
    <row r="176" spans="1:8" ht="27.6">
      <c r="A176" s="18" t="s">
        <v>24</v>
      </c>
      <c r="B176" s="16"/>
      <c r="C176" s="16" t="s">
        <v>145</v>
      </c>
      <c r="D176" s="16" t="s">
        <v>157</v>
      </c>
      <c r="E176" s="16" t="s">
        <v>25</v>
      </c>
      <c r="F176" s="17">
        <v>400</v>
      </c>
      <c r="G176" s="17">
        <v>400</v>
      </c>
      <c r="H176" s="17">
        <v>200</v>
      </c>
    </row>
    <row r="177" spans="1:8" s="13" customFormat="1">
      <c r="A177" s="11" t="s">
        <v>158</v>
      </c>
      <c r="B177" s="105"/>
      <c r="C177" s="105" t="s">
        <v>159</v>
      </c>
      <c r="D177" s="105"/>
      <c r="E177" s="105"/>
      <c r="F177" s="12">
        <f>F182+F178</f>
        <v>82.2</v>
      </c>
      <c r="G177" s="12">
        <f>G182+G178</f>
        <v>1718.9</v>
      </c>
      <c r="H177" s="12">
        <f>H182</f>
        <v>100</v>
      </c>
    </row>
    <row r="178" spans="1:8" s="13" customFormat="1" ht="69">
      <c r="A178" s="91" t="s">
        <v>247</v>
      </c>
      <c r="B178" s="105"/>
      <c r="C178" s="41" t="s">
        <v>159</v>
      </c>
      <c r="D178" s="41" t="s">
        <v>248</v>
      </c>
      <c r="E178" s="41"/>
      <c r="F178" s="54">
        <v>0</v>
      </c>
      <c r="G178" s="12">
        <v>1620</v>
      </c>
      <c r="H178" s="12">
        <v>0</v>
      </c>
    </row>
    <row r="179" spans="1:8" s="13" customFormat="1" ht="41.4">
      <c r="A179" s="109" t="s">
        <v>305</v>
      </c>
      <c r="B179" s="110"/>
      <c r="C179" s="111" t="s">
        <v>159</v>
      </c>
      <c r="D179" s="111" t="s">
        <v>306</v>
      </c>
      <c r="E179" s="111"/>
      <c r="F179" s="112">
        <v>0</v>
      </c>
      <c r="G179" s="113">
        <v>1620</v>
      </c>
      <c r="H179" s="113">
        <v>0</v>
      </c>
    </row>
    <row r="180" spans="1:8" s="13" customFormat="1" ht="27.6">
      <c r="A180" s="114" t="s">
        <v>304</v>
      </c>
      <c r="B180" s="110"/>
      <c r="C180" s="111" t="s">
        <v>159</v>
      </c>
      <c r="D180" s="111" t="s">
        <v>306</v>
      </c>
      <c r="E180" s="111"/>
      <c r="F180" s="112">
        <v>0</v>
      </c>
      <c r="G180" s="113">
        <v>1620</v>
      </c>
      <c r="H180" s="113">
        <v>0</v>
      </c>
    </row>
    <row r="181" spans="1:8" s="13" customFormat="1" ht="27.6">
      <c r="A181" s="115" t="s">
        <v>24</v>
      </c>
      <c r="B181" s="116"/>
      <c r="C181" s="111" t="s">
        <v>159</v>
      </c>
      <c r="D181" s="111" t="s">
        <v>306</v>
      </c>
      <c r="E181" s="111" t="s">
        <v>25</v>
      </c>
      <c r="F181" s="112">
        <v>0</v>
      </c>
      <c r="G181" s="113">
        <v>1620</v>
      </c>
      <c r="H181" s="113">
        <v>0</v>
      </c>
    </row>
    <row r="182" spans="1:8" s="13" customFormat="1">
      <c r="A182" s="11" t="s">
        <v>21</v>
      </c>
      <c r="B182" s="105"/>
      <c r="C182" s="105" t="s">
        <v>159</v>
      </c>
      <c r="D182" s="105" t="s">
        <v>160</v>
      </c>
      <c r="E182" s="105"/>
      <c r="F182" s="12">
        <f>F183+F185+F187+F189</f>
        <v>82.2</v>
      </c>
      <c r="G182" s="12">
        <f>G183+G185+G187</f>
        <v>98.9</v>
      </c>
      <c r="H182" s="12">
        <f>H183+H185+H187</f>
        <v>100</v>
      </c>
    </row>
    <row r="183" spans="1:8">
      <c r="A183" s="15" t="s">
        <v>161</v>
      </c>
      <c r="B183" s="16"/>
      <c r="C183" s="16" t="s">
        <v>159</v>
      </c>
      <c r="D183" s="16" t="s">
        <v>162</v>
      </c>
      <c r="E183" s="16"/>
      <c r="F183" s="17">
        <f>F184</f>
        <v>82.2</v>
      </c>
      <c r="G183" s="17">
        <v>98.9</v>
      </c>
      <c r="H183" s="17">
        <f>H184</f>
        <v>100</v>
      </c>
    </row>
    <row r="184" spans="1:8" ht="42.6" customHeight="1">
      <c r="A184" s="50" t="s">
        <v>24</v>
      </c>
      <c r="B184" s="16"/>
      <c r="C184" s="16" t="s">
        <v>159</v>
      </c>
      <c r="D184" s="16" t="s">
        <v>162</v>
      </c>
      <c r="E184" s="16" t="s">
        <v>25</v>
      </c>
      <c r="F184" s="17">
        <v>82.2</v>
      </c>
      <c r="G184" s="17">
        <v>100</v>
      </c>
      <c r="H184" s="17">
        <v>100</v>
      </c>
    </row>
    <row r="185" spans="1:8" ht="0.6" hidden="1" customHeight="1">
      <c r="A185" s="15" t="s">
        <v>231</v>
      </c>
      <c r="B185" s="16"/>
      <c r="C185" s="16" t="s">
        <v>159</v>
      </c>
      <c r="D185" s="16" t="s">
        <v>232</v>
      </c>
      <c r="E185" s="16"/>
      <c r="F185" s="17">
        <f>F186</f>
        <v>0</v>
      </c>
      <c r="G185" s="17">
        <f>G186</f>
        <v>0</v>
      </c>
      <c r="H185" s="17">
        <f>H186</f>
        <v>0</v>
      </c>
    </row>
    <row r="186" spans="1:8" ht="30.6" hidden="1" customHeight="1">
      <c r="A186" s="30" t="s">
        <v>76</v>
      </c>
      <c r="B186" s="16"/>
      <c r="C186" s="16" t="s">
        <v>159</v>
      </c>
      <c r="D186" s="16" t="s">
        <v>232</v>
      </c>
      <c r="E186" s="16" t="s">
        <v>44</v>
      </c>
      <c r="F186" s="17"/>
      <c r="G186" s="21"/>
      <c r="H186" s="21">
        <f>G186+G186*0.05</f>
        <v>0</v>
      </c>
    </row>
    <row r="187" spans="1:8" ht="54" hidden="1" customHeight="1">
      <c r="A187" s="19" t="s">
        <v>163</v>
      </c>
      <c r="B187" s="16"/>
      <c r="C187" s="16" t="s">
        <v>159</v>
      </c>
      <c r="D187" s="45" t="s">
        <v>164</v>
      </c>
      <c r="E187" s="46"/>
      <c r="F187" s="17">
        <f>F188</f>
        <v>0</v>
      </c>
      <c r="G187" s="17">
        <f>G188</f>
        <v>0</v>
      </c>
      <c r="H187" s="17">
        <f>H188</f>
        <v>0</v>
      </c>
    </row>
    <row r="188" spans="1:8" ht="35.4" hidden="1" customHeight="1">
      <c r="A188" s="50" t="s">
        <v>24</v>
      </c>
      <c r="B188" s="16"/>
      <c r="C188" s="16" t="s">
        <v>159</v>
      </c>
      <c r="D188" s="45" t="s">
        <v>164</v>
      </c>
      <c r="E188" s="46" t="s">
        <v>25</v>
      </c>
      <c r="F188" s="17"/>
      <c r="G188" s="17"/>
      <c r="H188" s="17"/>
    </row>
    <row r="189" spans="1:8" ht="44.4" hidden="1" customHeight="1">
      <c r="A189" s="50" t="s">
        <v>234</v>
      </c>
      <c r="B189" s="16"/>
      <c r="C189" s="16" t="s">
        <v>159</v>
      </c>
      <c r="D189" s="55" t="s">
        <v>164</v>
      </c>
      <c r="E189" s="56"/>
      <c r="F189" s="17"/>
      <c r="G189" s="17">
        <v>0</v>
      </c>
      <c r="H189" s="17">
        <v>0</v>
      </c>
    </row>
    <row r="190" spans="1:8" ht="37.200000000000003" hidden="1" customHeight="1">
      <c r="A190" s="50" t="s">
        <v>24</v>
      </c>
      <c r="B190" s="16"/>
      <c r="C190" s="16" t="s">
        <v>159</v>
      </c>
      <c r="D190" s="55" t="s">
        <v>164</v>
      </c>
      <c r="E190" s="56" t="s">
        <v>25</v>
      </c>
      <c r="F190" s="17"/>
      <c r="G190" s="17">
        <v>0</v>
      </c>
      <c r="H190" s="17">
        <v>0</v>
      </c>
    </row>
    <row r="191" spans="1:8" s="13" customFormat="1" ht="12.6" customHeight="1">
      <c r="A191" s="11" t="s">
        <v>165</v>
      </c>
      <c r="B191" s="105"/>
      <c r="C191" s="41" t="s">
        <v>166</v>
      </c>
      <c r="D191" s="58"/>
      <c r="E191" s="59"/>
      <c r="F191" s="12">
        <f>F192+F197+F203+F212+F218+F224+F228</f>
        <v>4006.1000000000004</v>
      </c>
      <c r="G191" s="12">
        <f>G192+G197+G203+G212+G218+G224+G228</f>
        <v>642.20000000000005</v>
      </c>
      <c r="H191" s="12">
        <f>H192+H197+H203+H212+H218+H224+H228</f>
        <v>810.3</v>
      </c>
    </row>
    <row r="192" spans="1:8" s="13" customFormat="1" ht="109.2" customHeight="1">
      <c r="A192" s="60" t="s">
        <v>167</v>
      </c>
      <c r="B192" s="61"/>
      <c r="C192" s="62" t="s">
        <v>166</v>
      </c>
      <c r="D192" s="63" t="s">
        <v>112</v>
      </c>
      <c r="E192" s="64"/>
      <c r="F192" s="65">
        <v>1151.5</v>
      </c>
      <c r="G192" s="66">
        <v>64.5</v>
      </c>
      <c r="H192" s="66">
        <v>67.7</v>
      </c>
    </row>
    <row r="193" spans="1:8" s="13" customFormat="1" ht="45.6" customHeight="1">
      <c r="A193" s="95" t="s">
        <v>273</v>
      </c>
      <c r="B193" s="67"/>
      <c r="C193" s="62" t="s">
        <v>166</v>
      </c>
      <c r="D193" s="63" t="s">
        <v>274</v>
      </c>
      <c r="E193" s="64"/>
      <c r="F193" s="65">
        <f t="shared" ref="F193:H194" si="20">F194</f>
        <v>1151.5</v>
      </c>
      <c r="G193" s="66">
        <f t="shared" si="20"/>
        <v>64.5</v>
      </c>
      <c r="H193" s="66">
        <f t="shared" si="20"/>
        <v>67.724999999999994</v>
      </c>
    </row>
    <row r="194" spans="1:8" s="13" customFormat="1" ht="94.2" customHeight="1">
      <c r="A194" s="73" t="s">
        <v>114</v>
      </c>
      <c r="B194" s="61"/>
      <c r="C194" s="62" t="s">
        <v>166</v>
      </c>
      <c r="D194" s="63" t="s">
        <v>275</v>
      </c>
      <c r="E194" s="64"/>
      <c r="F194" s="65">
        <f t="shared" si="20"/>
        <v>1151.5</v>
      </c>
      <c r="G194" s="66">
        <f t="shared" si="20"/>
        <v>64.5</v>
      </c>
      <c r="H194" s="66">
        <f t="shared" si="20"/>
        <v>67.724999999999994</v>
      </c>
    </row>
    <row r="195" spans="1:8" s="13" customFormat="1" ht="29.4" customHeight="1">
      <c r="A195" s="74" t="s">
        <v>24</v>
      </c>
      <c r="B195" s="61"/>
      <c r="C195" s="47" t="s">
        <v>166</v>
      </c>
      <c r="D195" s="68" t="s">
        <v>275</v>
      </c>
      <c r="E195" s="69" t="s">
        <v>25</v>
      </c>
      <c r="F195" s="66">
        <v>1151.5</v>
      </c>
      <c r="G195" s="66">
        <v>64.5</v>
      </c>
      <c r="H195" s="66">
        <f>G195+G195*0.05</f>
        <v>67.724999999999994</v>
      </c>
    </row>
    <row r="196" spans="1:8" s="13" customFormat="1" ht="28.2" customHeight="1">
      <c r="A196" s="92" t="s">
        <v>165</v>
      </c>
      <c r="B196" s="41"/>
      <c r="C196" s="47" t="s">
        <v>166</v>
      </c>
      <c r="D196" s="94" t="s">
        <v>275</v>
      </c>
      <c r="E196" s="93" t="s">
        <v>25</v>
      </c>
      <c r="F196" s="54">
        <v>1151.5</v>
      </c>
      <c r="G196" s="54">
        <v>64.5</v>
      </c>
      <c r="H196" s="54">
        <v>67.7</v>
      </c>
    </row>
    <row r="197" spans="1:8" ht="66">
      <c r="A197" s="71" t="s">
        <v>254</v>
      </c>
      <c r="B197" s="105"/>
      <c r="C197" s="105" t="s">
        <v>166</v>
      </c>
      <c r="D197" s="72" t="s">
        <v>168</v>
      </c>
      <c r="E197" s="70"/>
      <c r="F197" s="12">
        <f>F198</f>
        <v>508.4</v>
      </c>
      <c r="G197" s="12">
        <f>G198</f>
        <v>441.7</v>
      </c>
      <c r="H197" s="12">
        <f>H198</f>
        <v>433.4</v>
      </c>
    </row>
    <row r="198" spans="1:8" s="13" customFormat="1" ht="25.8" customHeight="1">
      <c r="A198" s="15" t="s">
        <v>266</v>
      </c>
      <c r="B198" s="105"/>
      <c r="C198" s="105" t="s">
        <v>166</v>
      </c>
      <c r="D198" s="105" t="s">
        <v>267</v>
      </c>
      <c r="E198" s="105"/>
      <c r="F198" s="12">
        <f>F199+F201</f>
        <v>508.4</v>
      </c>
      <c r="G198" s="12">
        <f>G199+G201</f>
        <v>441.7</v>
      </c>
      <c r="H198" s="12">
        <f>H199+H201</f>
        <v>433.4</v>
      </c>
    </row>
    <row r="199" spans="1:8" s="13" customFormat="1" ht="24.6" hidden="1" customHeight="1">
      <c r="A199" s="15" t="s">
        <v>169</v>
      </c>
      <c r="B199" s="105"/>
      <c r="C199" s="16" t="s">
        <v>166</v>
      </c>
      <c r="D199" s="16" t="s">
        <v>268</v>
      </c>
      <c r="E199" s="105"/>
      <c r="F199" s="17">
        <f>F200</f>
        <v>0</v>
      </c>
      <c r="G199" s="17">
        <f>G200</f>
        <v>0</v>
      </c>
      <c r="H199" s="17">
        <f>H200</f>
        <v>0</v>
      </c>
    </row>
    <row r="200" spans="1:8" ht="24.75" hidden="1" customHeight="1">
      <c r="A200" s="42" t="s">
        <v>171</v>
      </c>
      <c r="B200" s="16"/>
      <c r="C200" s="16" t="s">
        <v>166</v>
      </c>
      <c r="D200" s="16" t="s">
        <v>170</v>
      </c>
      <c r="E200" s="16" t="s">
        <v>44</v>
      </c>
      <c r="F200" s="17"/>
      <c r="G200" s="21">
        <f>F200+F200*0.05</f>
        <v>0</v>
      </c>
      <c r="H200" s="21">
        <f>G200+G200*0.05</f>
        <v>0</v>
      </c>
    </row>
    <row r="201" spans="1:8" ht="26.4" hidden="1">
      <c r="A201" s="15" t="s">
        <v>172</v>
      </c>
      <c r="B201" s="16"/>
      <c r="C201" s="16" t="s">
        <v>166</v>
      </c>
      <c r="D201" s="16" t="s">
        <v>170</v>
      </c>
      <c r="E201" s="16"/>
      <c r="F201" s="17">
        <f>F202</f>
        <v>508.4</v>
      </c>
      <c r="G201" s="17">
        <f>G202</f>
        <v>441.7</v>
      </c>
      <c r="H201" s="17">
        <f>H202</f>
        <v>433.4</v>
      </c>
    </row>
    <row r="202" spans="1:8" ht="27" customHeight="1">
      <c r="A202" s="18" t="s">
        <v>24</v>
      </c>
      <c r="B202" s="16"/>
      <c r="C202" s="16" t="s">
        <v>166</v>
      </c>
      <c r="D202" s="16" t="s">
        <v>269</v>
      </c>
      <c r="E202" s="16" t="s">
        <v>25</v>
      </c>
      <c r="F202" s="17">
        <v>508.4</v>
      </c>
      <c r="G202" s="17">
        <v>441.7</v>
      </c>
      <c r="H202" s="17">
        <v>433.4</v>
      </c>
    </row>
    <row r="203" spans="1:8" ht="55.8" hidden="1" customHeight="1">
      <c r="A203" s="11" t="s">
        <v>173</v>
      </c>
      <c r="B203" s="105"/>
      <c r="C203" s="105" t="s">
        <v>166</v>
      </c>
      <c r="D203" s="105" t="s">
        <v>174</v>
      </c>
      <c r="E203" s="105"/>
      <c r="F203" s="12">
        <f>F204+F207</f>
        <v>0</v>
      </c>
      <c r="G203" s="12">
        <f>G204+G207</f>
        <v>0</v>
      </c>
      <c r="H203" s="12">
        <f>H204+H207</f>
        <v>0</v>
      </c>
    </row>
    <row r="204" spans="1:8" s="13" customFormat="1" ht="39.6" hidden="1">
      <c r="A204" s="31" t="s">
        <v>175</v>
      </c>
      <c r="B204" s="105"/>
      <c r="C204" s="105" t="s">
        <v>166</v>
      </c>
      <c r="D204" s="105" t="s">
        <v>176</v>
      </c>
      <c r="E204" s="105"/>
      <c r="F204" s="12">
        <f t="shared" ref="F204:H205" si="21">F205</f>
        <v>0</v>
      </c>
      <c r="G204" s="12">
        <f t="shared" si="21"/>
        <v>0</v>
      </c>
      <c r="H204" s="12">
        <f t="shared" si="21"/>
        <v>0</v>
      </c>
    </row>
    <row r="205" spans="1:8" ht="1.5" hidden="1" customHeight="1">
      <c r="A205" s="34"/>
      <c r="B205" s="16"/>
      <c r="C205" s="16"/>
      <c r="D205" s="9"/>
      <c r="E205" s="16"/>
      <c r="F205" s="17">
        <f t="shared" si="21"/>
        <v>0</v>
      </c>
      <c r="G205" s="17">
        <f t="shared" si="21"/>
        <v>0</v>
      </c>
      <c r="H205" s="17">
        <f t="shared" si="21"/>
        <v>0</v>
      </c>
    </row>
    <row r="206" spans="1:8" hidden="1">
      <c r="A206" s="30"/>
      <c r="B206" s="16"/>
      <c r="C206" s="16"/>
      <c r="D206" s="9"/>
      <c r="E206" s="16"/>
      <c r="F206" s="17"/>
      <c r="G206" s="21">
        <f>F206+F206*0.05</f>
        <v>0</v>
      </c>
      <c r="H206" s="21">
        <f>G206+G206*0.05</f>
        <v>0</v>
      </c>
    </row>
    <row r="207" spans="1:8" ht="26.4" hidden="1">
      <c r="A207" s="34" t="s">
        <v>270</v>
      </c>
      <c r="B207" s="105"/>
      <c r="C207" s="105" t="s">
        <v>166</v>
      </c>
      <c r="D207" s="16" t="s">
        <v>271</v>
      </c>
      <c r="E207" s="105"/>
      <c r="F207" s="12">
        <f>F208+F210</f>
        <v>0</v>
      </c>
      <c r="G207" s="12">
        <f>G208+G210</f>
        <v>0</v>
      </c>
      <c r="H207" s="12">
        <f>H208+H210</f>
        <v>0</v>
      </c>
    </row>
    <row r="208" spans="1:8" ht="26.4" hidden="1">
      <c r="A208" s="30" t="s">
        <v>177</v>
      </c>
      <c r="B208" s="16"/>
      <c r="C208" s="16" t="s">
        <v>166</v>
      </c>
      <c r="D208" s="16" t="s">
        <v>272</v>
      </c>
      <c r="E208" s="16"/>
      <c r="F208" s="17">
        <f>F209</f>
        <v>0</v>
      </c>
      <c r="G208" s="17">
        <f>G209</f>
        <v>0</v>
      </c>
      <c r="H208" s="17">
        <f>H209</f>
        <v>0</v>
      </c>
    </row>
    <row r="209" spans="1:8" ht="27.6" hidden="1">
      <c r="A209" s="18" t="s">
        <v>24</v>
      </c>
      <c r="B209" s="16"/>
      <c r="C209" s="16" t="s">
        <v>166</v>
      </c>
      <c r="D209" s="16" t="s">
        <v>272</v>
      </c>
      <c r="E209" s="16" t="s">
        <v>25</v>
      </c>
      <c r="F209" s="17"/>
      <c r="G209" s="17">
        <v>0</v>
      </c>
      <c r="H209" s="17">
        <v>0</v>
      </c>
    </row>
    <row r="210" spans="1:8" ht="26.4" hidden="1">
      <c r="A210" s="30" t="s">
        <v>177</v>
      </c>
      <c r="B210" s="9"/>
      <c r="C210" s="16" t="s">
        <v>166</v>
      </c>
      <c r="D210" s="9" t="s">
        <v>178</v>
      </c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39.6" hidden="1">
      <c r="A211" s="35" t="s">
        <v>171</v>
      </c>
      <c r="B211" s="9"/>
      <c r="C211" s="16" t="s">
        <v>166</v>
      </c>
      <c r="D211" s="9" t="s">
        <v>179</v>
      </c>
      <c r="E211" s="16" t="s">
        <v>44</v>
      </c>
      <c r="F211" s="17"/>
      <c r="G211" s="21">
        <f>F211+F211*0.05</f>
        <v>0</v>
      </c>
      <c r="H211" s="21">
        <f>G211+G211*0.05</f>
        <v>0</v>
      </c>
    </row>
    <row r="212" spans="1:8" ht="32.4" hidden="1" customHeight="1">
      <c r="A212" s="31"/>
      <c r="B212" s="105"/>
      <c r="C212" s="105"/>
      <c r="D212" s="105"/>
      <c r="E212" s="105"/>
      <c r="F212" s="12">
        <f>F213</f>
        <v>0</v>
      </c>
      <c r="G212" s="12">
        <f>G213</f>
        <v>0</v>
      </c>
      <c r="H212" s="12">
        <f>H213</f>
        <v>0</v>
      </c>
    </row>
    <row r="213" spans="1:8" ht="28.8" hidden="1" customHeight="1">
      <c r="A213" s="15"/>
      <c r="B213" s="16"/>
      <c r="C213" s="16"/>
      <c r="D213" s="9"/>
      <c r="E213" s="16"/>
      <c r="F213" s="17">
        <f>F214+F216</f>
        <v>0</v>
      </c>
      <c r="G213" s="17">
        <f>G214+G216</f>
        <v>0</v>
      </c>
      <c r="H213" s="17">
        <f>H214+H216</f>
        <v>0</v>
      </c>
    </row>
    <row r="214" spans="1:8" ht="30" hidden="1" customHeight="1">
      <c r="A214" s="30"/>
      <c r="B214" s="16"/>
      <c r="C214" s="16"/>
      <c r="D214" s="9"/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38.4" hidden="1" customHeight="1">
      <c r="A215" s="30"/>
      <c r="B215" s="16"/>
      <c r="C215" s="16"/>
      <c r="D215" s="9"/>
      <c r="E215" s="16" t="s">
        <v>44</v>
      </c>
      <c r="F215" s="17"/>
      <c r="G215" s="21">
        <f>F215+F215*0.05</f>
        <v>0</v>
      </c>
      <c r="H215" s="21">
        <f>G215+G215*0.05</f>
        <v>0</v>
      </c>
    </row>
    <row r="216" spans="1:8" ht="38.4" hidden="1" customHeight="1">
      <c r="A216" s="15"/>
      <c r="B216" s="16"/>
      <c r="C216" s="16"/>
      <c r="D216" s="9"/>
      <c r="E216" s="16"/>
      <c r="F216" s="17">
        <f>F217</f>
        <v>0</v>
      </c>
      <c r="G216" s="17">
        <f>G217</f>
        <v>0</v>
      </c>
      <c r="H216" s="17">
        <f>H217</f>
        <v>0</v>
      </c>
    </row>
    <row r="217" spans="1:8" ht="31.2" hidden="1" customHeight="1">
      <c r="A217" s="35"/>
      <c r="B217" s="16"/>
      <c r="C217" s="16"/>
      <c r="D217" s="9"/>
      <c r="E217" s="16" t="s">
        <v>44</v>
      </c>
      <c r="F217" s="17"/>
      <c r="G217" s="21">
        <f>F217+F217*0.05</f>
        <v>0</v>
      </c>
      <c r="H217" s="21">
        <f>G217+G217*0.05</f>
        <v>0</v>
      </c>
    </row>
    <row r="218" spans="1:8" ht="37.200000000000003" hidden="1" customHeight="1">
      <c r="A218" s="31" t="s">
        <v>126</v>
      </c>
      <c r="B218" s="16"/>
      <c r="C218" s="105" t="s">
        <v>166</v>
      </c>
      <c r="D218" s="105" t="s">
        <v>127</v>
      </c>
      <c r="E218" s="16"/>
      <c r="F218" s="12">
        <f>F219</f>
        <v>0</v>
      </c>
      <c r="G218" s="12">
        <f>G219</f>
        <v>0</v>
      </c>
      <c r="H218" s="12">
        <f>H219</f>
        <v>0</v>
      </c>
    </row>
    <row r="219" spans="1:8" ht="31.8" hidden="1" customHeight="1">
      <c r="A219" s="15" t="s">
        <v>180</v>
      </c>
      <c r="B219" s="16"/>
      <c r="C219" s="16" t="s">
        <v>166</v>
      </c>
      <c r="D219" s="9" t="s">
        <v>181</v>
      </c>
      <c r="E219" s="16"/>
      <c r="F219" s="17">
        <f>F220+F222</f>
        <v>0</v>
      </c>
      <c r="G219" s="17">
        <f>G220+G222</f>
        <v>0</v>
      </c>
      <c r="H219" s="17">
        <f>H220+H222</f>
        <v>0</v>
      </c>
    </row>
    <row r="220" spans="1:8" ht="27.6" hidden="1" customHeight="1">
      <c r="A220" s="15" t="s">
        <v>114</v>
      </c>
      <c r="B220" s="16"/>
      <c r="C220" s="16" t="s">
        <v>166</v>
      </c>
      <c r="D220" s="9" t="s">
        <v>182</v>
      </c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t="30" hidden="1" customHeight="1">
      <c r="A221" s="18" t="s">
        <v>24</v>
      </c>
      <c r="B221" s="16"/>
      <c r="C221" s="16" t="s">
        <v>166</v>
      </c>
      <c r="D221" s="9" t="s">
        <v>182</v>
      </c>
      <c r="E221" s="16" t="s">
        <v>25</v>
      </c>
      <c r="F221" s="17"/>
      <c r="G221" s="21">
        <f>F221+F221*0.05</f>
        <v>0</v>
      </c>
      <c r="H221" s="21">
        <f>G221+G221*0.05</f>
        <v>0</v>
      </c>
    </row>
    <row r="222" spans="1:8" ht="34.799999999999997" hidden="1" customHeight="1">
      <c r="A222" s="15" t="s">
        <v>114</v>
      </c>
      <c r="B222" s="16"/>
      <c r="C222" s="16" t="s">
        <v>166</v>
      </c>
      <c r="D222" s="9" t="s">
        <v>182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46.2" hidden="1" customHeight="1">
      <c r="A223" s="18" t="s">
        <v>24</v>
      </c>
      <c r="B223" s="16"/>
      <c r="C223" s="16" t="s">
        <v>166</v>
      </c>
      <c r="D223" s="9" t="s">
        <v>182</v>
      </c>
      <c r="E223" s="16" t="s">
        <v>25</v>
      </c>
      <c r="F223" s="17"/>
      <c r="G223" s="21">
        <f>F223+F223*0.05</f>
        <v>0</v>
      </c>
      <c r="H223" s="21">
        <f>G223+G223*0.05</f>
        <v>0</v>
      </c>
    </row>
    <row r="224" spans="1:8" ht="79.2">
      <c r="A224" s="38" t="s">
        <v>131</v>
      </c>
      <c r="B224" s="16"/>
      <c r="C224" s="105" t="s">
        <v>166</v>
      </c>
      <c r="D224" s="33" t="s">
        <v>132</v>
      </c>
      <c r="E224" s="16"/>
      <c r="F224" s="12">
        <f t="shared" ref="F224:H226" si="22">F225</f>
        <v>745.5</v>
      </c>
      <c r="G224" s="12">
        <f t="shared" si="22"/>
        <v>0</v>
      </c>
      <c r="H224" s="12">
        <f t="shared" si="22"/>
        <v>0</v>
      </c>
    </row>
    <row r="225" spans="1:8" ht="42.6" customHeight="1">
      <c r="A225" s="35" t="s">
        <v>264</v>
      </c>
      <c r="B225" s="16"/>
      <c r="C225" s="16" t="s">
        <v>166</v>
      </c>
      <c r="D225" s="9" t="s">
        <v>294</v>
      </c>
      <c r="E225" s="16"/>
      <c r="F225" s="17">
        <f t="shared" si="22"/>
        <v>745.5</v>
      </c>
      <c r="G225" s="17">
        <f t="shared" si="22"/>
        <v>0</v>
      </c>
      <c r="H225" s="17">
        <f t="shared" si="22"/>
        <v>0</v>
      </c>
    </row>
    <row r="226" spans="1:8" ht="92.4">
      <c r="A226" s="15" t="s">
        <v>133</v>
      </c>
      <c r="B226" s="16"/>
      <c r="C226" s="16" t="s">
        <v>166</v>
      </c>
      <c r="D226" s="9" t="s">
        <v>295</v>
      </c>
      <c r="E226" s="16"/>
      <c r="F226" s="17">
        <f t="shared" si="22"/>
        <v>745.5</v>
      </c>
      <c r="G226" s="17">
        <f t="shared" si="22"/>
        <v>0</v>
      </c>
      <c r="H226" s="17">
        <f t="shared" si="22"/>
        <v>0</v>
      </c>
    </row>
    <row r="227" spans="1:8" ht="27.6">
      <c r="A227" s="18" t="s">
        <v>24</v>
      </c>
      <c r="B227" s="16"/>
      <c r="C227" s="16" t="s">
        <v>166</v>
      </c>
      <c r="D227" s="9" t="s">
        <v>281</v>
      </c>
      <c r="E227" s="16" t="s">
        <v>25</v>
      </c>
      <c r="F227" s="17">
        <v>745.5</v>
      </c>
      <c r="G227" s="17">
        <v>0</v>
      </c>
      <c r="H227" s="17">
        <f>G227+G227*0.05</f>
        <v>0</v>
      </c>
    </row>
    <row r="228" spans="1:8" s="13" customFormat="1" ht="26.4">
      <c r="A228" s="43" t="s">
        <v>185</v>
      </c>
      <c r="B228" s="105"/>
      <c r="C228" s="105" t="s">
        <v>166</v>
      </c>
      <c r="D228" s="105" t="s">
        <v>54</v>
      </c>
      <c r="E228" s="105"/>
      <c r="F228" s="12">
        <f t="shared" ref="F228:H229" si="23">F229</f>
        <v>1600.7</v>
      </c>
      <c r="G228" s="12">
        <f t="shared" si="23"/>
        <v>136</v>
      </c>
      <c r="H228" s="12">
        <f t="shared" si="23"/>
        <v>309.2</v>
      </c>
    </row>
    <row r="229" spans="1:8" s="13" customFormat="1" ht="26.4">
      <c r="A229" s="11" t="s">
        <v>21</v>
      </c>
      <c r="B229" s="105"/>
      <c r="C229" s="105" t="s">
        <v>166</v>
      </c>
      <c r="D229" s="105" t="s">
        <v>80</v>
      </c>
      <c r="E229" s="105"/>
      <c r="F229" s="12">
        <f t="shared" si="23"/>
        <v>1600.7</v>
      </c>
      <c r="G229" s="12">
        <f t="shared" si="23"/>
        <v>136</v>
      </c>
      <c r="H229" s="12">
        <f t="shared" si="23"/>
        <v>309.2</v>
      </c>
    </row>
    <row r="230" spans="1:8" s="13" customFormat="1" ht="26.4">
      <c r="A230" s="11" t="s">
        <v>21</v>
      </c>
      <c r="B230" s="105"/>
      <c r="C230" s="105" t="s">
        <v>166</v>
      </c>
      <c r="D230" s="105" t="s">
        <v>81</v>
      </c>
      <c r="E230" s="105"/>
      <c r="F230" s="12">
        <f>F231+F234+F236+F238</f>
        <v>1600.7</v>
      </c>
      <c r="G230" s="12">
        <f>G231+G234+G236+G238</f>
        <v>136</v>
      </c>
      <c r="H230" s="12">
        <f>H231+H234+H236+H238</f>
        <v>309.2</v>
      </c>
    </row>
    <row r="231" spans="1:8" s="13" customFormat="1" ht="26.4">
      <c r="A231" s="19" t="s">
        <v>186</v>
      </c>
      <c r="B231" s="16"/>
      <c r="C231" s="16" t="s">
        <v>166</v>
      </c>
      <c r="D231" s="16" t="s">
        <v>187</v>
      </c>
      <c r="E231" s="16"/>
      <c r="F231" s="17">
        <f>F232+F233</f>
        <v>1600.7</v>
      </c>
      <c r="G231" s="17">
        <f>G232+G233</f>
        <v>136</v>
      </c>
      <c r="H231" s="17">
        <f>H232+H233</f>
        <v>309.2</v>
      </c>
    </row>
    <row r="232" spans="1:8" ht="27.6">
      <c r="A232" s="18" t="s">
        <v>24</v>
      </c>
      <c r="B232" s="16"/>
      <c r="C232" s="16" t="s">
        <v>166</v>
      </c>
      <c r="D232" s="104" t="s">
        <v>187</v>
      </c>
      <c r="E232" s="104" t="s">
        <v>25</v>
      </c>
      <c r="F232" s="80">
        <v>1500.7</v>
      </c>
      <c r="G232" s="17">
        <v>126</v>
      </c>
      <c r="H232" s="17">
        <v>299.2</v>
      </c>
    </row>
    <row r="233" spans="1:8" ht="26.4">
      <c r="A233" s="20" t="s">
        <v>63</v>
      </c>
      <c r="B233" s="16"/>
      <c r="C233" s="16" t="s">
        <v>166</v>
      </c>
      <c r="D233" s="16" t="s">
        <v>187</v>
      </c>
      <c r="E233" s="16" t="s">
        <v>64</v>
      </c>
      <c r="F233" s="17">
        <v>100</v>
      </c>
      <c r="G233" s="17">
        <v>10</v>
      </c>
      <c r="H233" s="17">
        <v>10</v>
      </c>
    </row>
    <row r="234" spans="1:8" ht="12" hidden="1" customHeight="1">
      <c r="A234" s="30"/>
      <c r="B234" s="16"/>
      <c r="C234" s="16"/>
      <c r="D234" s="16"/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0.75" hidden="1" customHeight="1">
      <c r="A235" s="35"/>
      <c r="B235" s="16"/>
      <c r="C235" s="16"/>
      <c r="D235" s="16"/>
      <c r="E235" s="16"/>
      <c r="F235" s="17"/>
      <c r="G235" s="21">
        <f>F235+F235*0.05</f>
        <v>0</v>
      </c>
      <c r="H235" s="21">
        <f>G235+G235*0.05</f>
        <v>0</v>
      </c>
    </row>
    <row r="236" spans="1:8" hidden="1">
      <c r="A236" s="30"/>
      <c r="B236" s="16"/>
      <c r="C236" s="16"/>
      <c r="D236" s="16"/>
      <c r="E236" s="16"/>
      <c r="F236" s="17">
        <f>F237</f>
        <v>0</v>
      </c>
      <c r="G236" s="17">
        <f>G237</f>
        <v>0</v>
      </c>
      <c r="H236" s="17">
        <f>H237</f>
        <v>0</v>
      </c>
    </row>
    <row r="237" spans="1:8" hidden="1">
      <c r="A237" s="35"/>
      <c r="B237" s="16"/>
      <c r="C237" s="16"/>
      <c r="D237" s="16"/>
      <c r="E237" s="16"/>
      <c r="F237" s="17"/>
      <c r="G237" s="21">
        <f>F237+F237*0.05</f>
        <v>0</v>
      </c>
      <c r="H237" s="21">
        <f>G237+G237*0.05</f>
        <v>0</v>
      </c>
    </row>
    <row r="238" spans="1:8" ht="39.6" hidden="1">
      <c r="A238" s="30" t="s">
        <v>188</v>
      </c>
      <c r="B238" s="16"/>
      <c r="C238" s="16" t="s">
        <v>166</v>
      </c>
      <c r="D238" s="16" t="s">
        <v>189</v>
      </c>
      <c r="E238" s="16"/>
      <c r="F238" s="17">
        <f>F239</f>
        <v>0</v>
      </c>
      <c r="G238" s="17">
        <f>G239</f>
        <v>0</v>
      </c>
      <c r="H238" s="17">
        <f>H239</f>
        <v>0</v>
      </c>
    </row>
    <row r="239" spans="1:8" ht="39.6" hidden="1">
      <c r="A239" s="35" t="s">
        <v>190</v>
      </c>
      <c r="B239" s="16"/>
      <c r="C239" s="16" t="s">
        <v>166</v>
      </c>
      <c r="D239" s="16" t="s">
        <v>189</v>
      </c>
      <c r="E239" s="16" t="s">
        <v>44</v>
      </c>
      <c r="F239" s="17"/>
      <c r="G239" s="21">
        <f>F239+F239*0.05</f>
        <v>0</v>
      </c>
      <c r="H239" s="21">
        <f>G239+G239*0.05</f>
        <v>0</v>
      </c>
    </row>
    <row r="240" spans="1:8" ht="5.25" hidden="1" customHeight="1">
      <c r="A240" s="11"/>
      <c r="B240" s="105"/>
      <c r="C240" s="105"/>
      <c r="D240" s="105"/>
      <c r="E240" s="105"/>
      <c r="F240" s="12">
        <f t="shared" ref="F240:H242" si="24">F241</f>
        <v>0</v>
      </c>
      <c r="G240" s="12">
        <f t="shared" si="24"/>
        <v>0</v>
      </c>
      <c r="H240" s="12">
        <f t="shared" si="24"/>
        <v>0</v>
      </c>
    </row>
    <row r="241" spans="1:8" s="13" customFormat="1" hidden="1">
      <c r="A241" s="11"/>
      <c r="B241" s="105"/>
      <c r="C241" s="105"/>
      <c r="D241" s="105"/>
      <c r="E241" s="105"/>
      <c r="F241" s="12">
        <f t="shared" si="24"/>
        <v>0</v>
      </c>
      <c r="G241" s="12">
        <f t="shared" si="24"/>
        <v>0</v>
      </c>
      <c r="H241" s="12">
        <f t="shared" si="24"/>
        <v>0</v>
      </c>
    </row>
    <row r="242" spans="1:8" hidden="1">
      <c r="A242" s="11"/>
      <c r="B242" s="105"/>
      <c r="C242" s="105"/>
      <c r="D242" s="105"/>
      <c r="E242" s="105"/>
      <c r="F242" s="12">
        <f t="shared" si="24"/>
        <v>0</v>
      </c>
      <c r="G242" s="12">
        <f t="shared" si="24"/>
        <v>0</v>
      </c>
      <c r="H242" s="12">
        <f t="shared" si="24"/>
        <v>0</v>
      </c>
    </row>
    <row r="243" spans="1:8" s="13" customFormat="1" hidden="1">
      <c r="A243" s="43"/>
      <c r="B243" s="105"/>
      <c r="C243" s="105"/>
      <c r="D243" s="105"/>
      <c r="E243" s="105"/>
      <c r="F243" s="12">
        <f>F244+F246+F249+F252</f>
        <v>0</v>
      </c>
      <c r="G243" s="12">
        <f>G244+G246+G249+G252</f>
        <v>0</v>
      </c>
      <c r="H243" s="12">
        <f>H244+H246+H249+H252</f>
        <v>0</v>
      </c>
    </row>
    <row r="244" spans="1:8" hidden="1">
      <c r="A244" s="30"/>
      <c r="B244" s="16"/>
      <c r="C244" s="16"/>
      <c r="D244" s="16"/>
      <c r="E244" s="16"/>
      <c r="F244" s="17">
        <f>F245</f>
        <v>0</v>
      </c>
      <c r="G244" s="17">
        <f>G245</f>
        <v>0</v>
      </c>
      <c r="H244" s="17">
        <f>H245</f>
        <v>0</v>
      </c>
    </row>
    <row r="245" spans="1:8" hidden="1">
      <c r="A245" s="30"/>
      <c r="B245" s="16"/>
      <c r="C245" s="16"/>
      <c r="D245" s="16"/>
      <c r="E245" s="16"/>
      <c r="F245" s="17"/>
      <c r="G245" s="17">
        <f>F245+F245*0.05</f>
        <v>0</v>
      </c>
      <c r="H245" s="17">
        <f>G245+G245*0.05</f>
        <v>0</v>
      </c>
    </row>
    <row r="246" spans="1:8" hidden="1">
      <c r="A246" s="30"/>
      <c r="B246" s="16"/>
      <c r="C246" s="16"/>
      <c r="D246" s="16"/>
      <c r="E246" s="16"/>
      <c r="F246" s="17">
        <f t="shared" ref="F246:H247" si="25">F247</f>
        <v>0</v>
      </c>
      <c r="G246" s="17">
        <f t="shared" si="25"/>
        <v>0</v>
      </c>
      <c r="H246" s="17">
        <f t="shared" si="25"/>
        <v>0</v>
      </c>
    </row>
    <row r="247" spans="1:8" hidden="1">
      <c r="A247" s="35"/>
      <c r="B247" s="16"/>
      <c r="C247" s="16"/>
      <c r="D247" s="16"/>
      <c r="E247" s="16"/>
      <c r="F247" s="17">
        <f t="shared" si="25"/>
        <v>0</v>
      </c>
      <c r="G247" s="17">
        <f t="shared" si="25"/>
        <v>0</v>
      </c>
      <c r="H247" s="17">
        <f t="shared" si="25"/>
        <v>0</v>
      </c>
    </row>
    <row r="248" spans="1:8" hidden="1">
      <c r="A248" s="30"/>
      <c r="B248" s="16"/>
      <c r="C248" s="16"/>
      <c r="D248" s="16"/>
      <c r="E248" s="16"/>
      <c r="F248" s="17"/>
      <c r="G248" s="21">
        <f>F248+F248*0.05</f>
        <v>0</v>
      </c>
      <c r="H248" s="21">
        <f>G248+G248*0.05</f>
        <v>0</v>
      </c>
    </row>
    <row r="249" spans="1:8" hidden="1">
      <c r="A249" s="30"/>
      <c r="B249" s="16"/>
      <c r="C249" s="16"/>
      <c r="D249" s="16"/>
      <c r="E249" s="16"/>
      <c r="F249" s="17">
        <f t="shared" ref="F249:H250" si="26">F250</f>
        <v>0</v>
      </c>
      <c r="G249" s="17">
        <f t="shared" si="26"/>
        <v>0</v>
      </c>
      <c r="H249" s="17">
        <f t="shared" si="26"/>
        <v>0</v>
      </c>
    </row>
    <row r="250" spans="1:8" hidden="1">
      <c r="A250" s="35"/>
      <c r="B250" s="16"/>
      <c r="C250" s="16"/>
      <c r="D250" s="16"/>
      <c r="E250" s="16"/>
      <c r="F250" s="17">
        <f t="shared" si="26"/>
        <v>0</v>
      </c>
      <c r="G250" s="17">
        <f t="shared" si="26"/>
        <v>0</v>
      </c>
      <c r="H250" s="17">
        <f t="shared" si="26"/>
        <v>0</v>
      </c>
    </row>
    <row r="251" spans="1:8" hidden="1">
      <c r="A251" s="30"/>
      <c r="B251" s="16"/>
      <c r="C251" s="16"/>
      <c r="D251" s="16"/>
      <c r="E251" s="16"/>
      <c r="F251" s="17"/>
      <c r="G251" s="21">
        <f>F251+F251*0.05</f>
        <v>0</v>
      </c>
      <c r="H251" s="21">
        <f>G251+G251*0.05</f>
        <v>0</v>
      </c>
    </row>
    <row r="252" spans="1:8" hidden="1">
      <c r="A252" s="30"/>
      <c r="B252" s="16"/>
      <c r="C252" s="16"/>
      <c r="D252" s="16"/>
      <c r="E252" s="16"/>
      <c r="F252" s="17">
        <f t="shared" ref="F252:H253" si="27">F253</f>
        <v>0</v>
      </c>
      <c r="G252" s="17">
        <f t="shared" si="27"/>
        <v>0</v>
      </c>
      <c r="H252" s="17">
        <f t="shared" si="27"/>
        <v>0</v>
      </c>
    </row>
    <row r="253" spans="1:8" hidden="1">
      <c r="A253" s="35"/>
      <c r="B253" s="16"/>
      <c r="C253" s="16"/>
      <c r="D253" s="16"/>
      <c r="E253" s="16"/>
      <c r="F253" s="17">
        <f t="shared" si="27"/>
        <v>0</v>
      </c>
      <c r="G253" s="17">
        <f t="shared" si="27"/>
        <v>0</v>
      </c>
      <c r="H253" s="17">
        <f t="shared" si="27"/>
        <v>0</v>
      </c>
    </row>
    <row r="254" spans="1:8" hidden="1">
      <c r="A254" s="30"/>
      <c r="B254" s="16"/>
      <c r="C254" s="16"/>
      <c r="D254" s="16"/>
      <c r="E254" s="16"/>
      <c r="F254" s="17"/>
      <c r="G254" s="21">
        <f>F254+F254*0.05</f>
        <v>0</v>
      </c>
      <c r="H254" s="21">
        <f>G254+G254*0.05</f>
        <v>0</v>
      </c>
    </row>
    <row r="255" spans="1:8" s="13" customFormat="1">
      <c r="A255" s="11" t="s">
        <v>191</v>
      </c>
      <c r="B255" s="105"/>
      <c r="C255" s="105" t="s">
        <v>192</v>
      </c>
      <c r="D255" s="105"/>
      <c r="E255" s="105"/>
      <c r="F255" s="12">
        <f t="shared" ref="F255:H257" si="28">F256</f>
        <v>2500</v>
      </c>
      <c r="G255" s="12">
        <f t="shared" si="28"/>
        <v>2500</v>
      </c>
      <c r="H255" s="12">
        <f t="shared" si="28"/>
        <v>2500</v>
      </c>
    </row>
    <row r="256" spans="1:8" s="13" customFormat="1">
      <c r="A256" s="43" t="s">
        <v>193</v>
      </c>
      <c r="B256" s="105"/>
      <c r="C256" s="105" t="s">
        <v>194</v>
      </c>
      <c r="D256" s="105"/>
      <c r="E256" s="105"/>
      <c r="F256" s="12">
        <f>F257</f>
        <v>2500</v>
      </c>
      <c r="G256" s="12">
        <f t="shared" si="28"/>
        <v>2500</v>
      </c>
      <c r="H256" s="12">
        <f t="shared" si="28"/>
        <v>2500</v>
      </c>
    </row>
    <row r="257" spans="1:8" s="13" customFormat="1" ht="69" customHeight="1">
      <c r="A257" s="44" t="s">
        <v>253</v>
      </c>
      <c r="B257" s="105"/>
      <c r="C257" s="105" t="s">
        <v>194</v>
      </c>
      <c r="D257" s="105" t="s">
        <v>195</v>
      </c>
      <c r="E257" s="105"/>
      <c r="F257" s="12">
        <f t="shared" si="28"/>
        <v>2500</v>
      </c>
      <c r="G257" s="12">
        <f t="shared" si="28"/>
        <v>2500</v>
      </c>
      <c r="H257" s="12">
        <f t="shared" si="28"/>
        <v>2500</v>
      </c>
    </row>
    <row r="258" spans="1:8" s="13" customFormat="1" ht="66">
      <c r="A258" s="43" t="s">
        <v>260</v>
      </c>
      <c r="B258" s="105"/>
      <c r="C258" s="105" t="s">
        <v>194</v>
      </c>
      <c r="D258" s="105" t="s">
        <v>261</v>
      </c>
      <c r="E258" s="105"/>
      <c r="F258" s="12">
        <f>F259+F261+F263</f>
        <v>2500</v>
      </c>
      <c r="G258" s="12">
        <f>G259+G261+G266+G263</f>
        <v>2500</v>
      </c>
      <c r="H258" s="12">
        <f>H259+H261+H266+H263</f>
        <v>2500</v>
      </c>
    </row>
    <row r="259" spans="1:8" s="13" customFormat="1" ht="39.6">
      <c r="A259" s="30" t="s">
        <v>196</v>
      </c>
      <c r="B259" s="16"/>
      <c r="C259" s="16" t="s">
        <v>194</v>
      </c>
      <c r="D259" s="16" t="s">
        <v>262</v>
      </c>
      <c r="E259" s="16"/>
      <c r="F259" s="17">
        <f>F260</f>
        <v>1464.2</v>
      </c>
      <c r="G259" s="17">
        <f>G260</f>
        <v>2500</v>
      </c>
      <c r="H259" s="17">
        <f>H260</f>
        <v>2500</v>
      </c>
    </row>
    <row r="260" spans="1:8" ht="41.4">
      <c r="A260" s="18" t="s">
        <v>197</v>
      </c>
      <c r="B260" s="16" t="s">
        <v>198</v>
      </c>
      <c r="C260" s="16" t="s">
        <v>194</v>
      </c>
      <c r="D260" s="16" t="s">
        <v>262</v>
      </c>
      <c r="E260" s="16" t="s">
        <v>199</v>
      </c>
      <c r="F260" s="17">
        <v>1464.2</v>
      </c>
      <c r="G260" s="17">
        <v>2500</v>
      </c>
      <c r="H260" s="17">
        <v>2500</v>
      </c>
    </row>
    <row r="261" spans="1:8" ht="39.6" hidden="1">
      <c r="A261" s="30" t="s">
        <v>200</v>
      </c>
      <c r="B261" s="16"/>
      <c r="C261" s="16" t="s">
        <v>194</v>
      </c>
      <c r="D261" s="9" t="s">
        <v>201</v>
      </c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t="41.4" hidden="1">
      <c r="A262" s="18" t="s">
        <v>197</v>
      </c>
      <c r="B262" s="16"/>
      <c r="C262" s="16" t="s">
        <v>194</v>
      </c>
      <c r="D262" s="9" t="s">
        <v>201</v>
      </c>
      <c r="E262" s="16" t="s">
        <v>199</v>
      </c>
      <c r="F262" s="17"/>
      <c r="G262" s="17">
        <f>F262+F262*0.05</f>
        <v>0</v>
      </c>
      <c r="H262" s="17">
        <f>G262+G262*0.05</f>
        <v>0</v>
      </c>
    </row>
    <row r="263" spans="1:8" ht="39.6">
      <c r="A263" s="30" t="s">
        <v>200</v>
      </c>
      <c r="B263" s="16"/>
      <c r="C263" s="16" t="s">
        <v>194</v>
      </c>
      <c r="D263" s="16" t="s">
        <v>263</v>
      </c>
      <c r="E263" s="16"/>
      <c r="F263" s="17">
        <f>F264</f>
        <v>1035.8</v>
      </c>
      <c r="G263" s="17">
        <f>G264</f>
        <v>0</v>
      </c>
      <c r="H263" s="17">
        <f>H264</f>
        <v>0</v>
      </c>
    </row>
    <row r="264" spans="1:8" ht="41.4">
      <c r="A264" s="18" t="s">
        <v>197</v>
      </c>
      <c r="B264" s="16"/>
      <c r="C264" s="16" t="s">
        <v>194</v>
      </c>
      <c r="D264" s="16" t="s">
        <v>263</v>
      </c>
      <c r="E264" s="16" t="s">
        <v>199</v>
      </c>
      <c r="F264" s="17">
        <v>1035.8</v>
      </c>
      <c r="G264" s="17">
        <v>0</v>
      </c>
      <c r="H264" s="17">
        <v>0</v>
      </c>
    </row>
    <row r="265" spans="1:8" ht="13.8">
      <c r="A265" s="120" t="s">
        <v>312</v>
      </c>
      <c r="B265" s="121"/>
      <c r="C265" s="121" t="s">
        <v>310</v>
      </c>
      <c r="D265" s="121"/>
      <c r="E265" s="121"/>
      <c r="F265" s="122">
        <v>80</v>
      </c>
      <c r="G265" s="122">
        <v>0</v>
      </c>
      <c r="H265" s="122">
        <v>0</v>
      </c>
    </row>
    <row r="266" spans="1:8" ht="43.2" customHeight="1">
      <c r="A266" s="106" t="s">
        <v>309</v>
      </c>
      <c r="B266" s="104"/>
      <c r="C266" s="104" t="s">
        <v>310</v>
      </c>
      <c r="D266" s="104" t="s">
        <v>311</v>
      </c>
      <c r="E266" s="104"/>
      <c r="F266" s="80">
        <f>F267</f>
        <v>40</v>
      </c>
      <c r="G266" s="80">
        <f>G267</f>
        <v>0</v>
      </c>
      <c r="H266" s="80">
        <f>H267</f>
        <v>0</v>
      </c>
    </row>
    <row r="267" spans="1:8" ht="42" customHeight="1">
      <c r="A267" s="81" t="s">
        <v>197</v>
      </c>
      <c r="B267" s="104"/>
      <c r="C267" s="104" t="s">
        <v>310</v>
      </c>
      <c r="D267" s="104" t="s">
        <v>311</v>
      </c>
      <c r="E267" s="104" t="s">
        <v>199</v>
      </c>
      <c r="F267" s="80">
        <v>40</v>
      </c>
      <c r="G267" s="80">
        <v>0</v>
      </c>
      <c r="H267" s="80">
        <f>G267+G267*0.05</f>
        <v>0</v>
      </c>
    </row>
    <row r="268" spans="1:8" ht="42" customHeight="1">
      <c r="A268" s="81" t="s">
        <v>313</v>
      </c>
      <c r="B268" s="104"/>
      <c r="C268" s="104" t="s">
        <v>310</v>
      </c>
      <c r="D268" s="104" t="s">
        <v>314</v>
      </c>
      <c r="E268" s="104"/>
      <c r="F268" s="80">
        <f>F269</f>
        <v>40</v>
      </c>
      <c r="G268" s="80">
        <f>G269</f>
        <v>0</v>
      </c>
      <c r="H268" s="80">
        <f>H269</f>
        <v>0</v>
      </c>
    </row>
    <row r="269" spans="1:8" ht="42" customHeight="1">
      <c r="A269" s="81" t="s">
        <v>197</v>
      </c>
      <c r="B269" s="104"/>
      <c r="C269" s="104" t="s">
        <v>310</v>
      </c>
      <c r="D269" s="104" t="s">
        <v>314</v>
      </c>
      <c r="E269" s="104" t="s">
        <v>199</v>
      </c>
      <c r="F269" s="80">
        <v>40</v>
      </c>
      <c r="G269" s="80">
        <v>0</v>
      </c>
      <c r="H269" s="80">
        <f>G269+G269*0.05</f>
        <v>0</v>
      </c>
    </row>
    <row r="270" spans="1:8" ht="42" hidden="1" customHeight="1">
      <c r="A270" s="18"/>
      <c r="B270" s="16"/>
      <c r="C270" s="16"/>
      <c r="D270" s="16"/>
      <c r="E270" s="16"/>
      <c r="F270" s="17"/>
      <c r="G270" s="17"/>
      <c r="H270" s="17"/>
    </row>
    <row r="271" spans="1:8">
      <c r="A271" s="11" t="s">
        <v>203</v>
      </c>
      <c r="B271" s="105"/>
      <c r="C271" s="105" t="s">
        <v>204</v>
      </c>
      <c r="D271" s="105"/>
      <c r="E271" s="105"/>
      <c r="F271" s="12">
        <f t="shared" ref="F271:H273" si="29">F272</f>
        <v>780</v>
      </c>
      <c r="G271" s="12">
        <f>G272+G278</f>
        <v>3938.3</v>
      </c>
      <c r="H271" s="12">
        <f>H272+H279</f>
        <v>4265.1000000000004</v>
      </c>
    </row>
    <row r="272" spans="1:8">
      <c r="A272" s="43" t="s">
        <v>205</v>
      </c>
      <c r="B272" s="105"/>
      <c r="C272" s="105" t="s">
        <v>206</v>
      </c>
      <c r="D272" s="105"/>
      <c r="E272" s="105"/>
      <c r="F272" s="12">
        <f t="shared" si="29"/>
        <v>780</v>
      </c>
      <c r="G272" s="12">
        <f>G273</f>
        <v>811</v>
      </c>
      <c r="H272" s="12">
        <f t="shared" si="29"/>
        <v>840</v>
      </c>
    </row>
    <row r="273" spans="1:8" ht="26.4">
      <c r="A273" s="11" t="s">
        <v>79</v>
      </c>
      <c r="B273" s="105"/>
      <c r="C273" s="105" t="s">
        <v>206</v>
      </c>
      <c r="D273" s="105" t="s">
        <v>54</v>
      </c>
      <c r="E273" s="105"/>
      <c r="F273" s="12">
        <f t="shared" si="29"/>
        <v>780</v>
      </c>
      <c r="G273" s="12">
        <f t="shared" si="29"/>
        <v>811</v>
      </c>
      <c r="H273" s="12">
        <f t="shared" si="29"/>
        <v>840</v>
      </c>
    </row>
    <row r="274" spans="1:8" ht="26.4">
      <c r="A274" s="11" t="s">
        <v>21</v>
      </c>
      <c r="B274" s="105"/>
      <c r="C274" s="105" t="s">
        <v>206</v>
      </c>
      <c r="D274" s="105" t="s">
        <v>80</v>
      </c>
      <c r="E274" s="105"/>
      <c r="F274" s="12">
        <f t="shared" ref="F274:H275" si="30">F276</f>
        <v>780</v>
      </c>
      <c r="G274" s="12">
        <f t="shared" si="30"/>
        <v>811</v>
      </c>
      <c r="H274" s="12">
        <f t="shared" si="30"/>
        <v>840</v>
      </c>
    </row>
    <row r="275" spans="1:8" ht="26.4">
      <c r="A275" s="11" t="s">
        <v>21</v>
      </c>
      <c r="B275" s="105"/>
      <c r="C275" s="105" t="s">
        <v>206</v>
      </c>
      <c r="D275" s="105" t="s">
        <v>81</v>
      </c>
      <c r="E275" s="105"/>
      <c r="F275" s="12">
        <f t="shared" si="30"/>
        <v>780</v>
      </c>
      <c r="G275" s="12">
        <f t="shared" si="30"/>
        <v>811</v>
      </c>
      <c r="H275" s="12">
        <f t="shared" si="30"/>
        <v>840</v>
      </c>
    </row>
    <row r="276" spans="1:8" ht="26.4">
      <c r="A276" s="19" t="s">
        <v>207</v>
      </c>
      <c r="B276" s="16"/>
      <c r="C276" s="16" t="s">
        <v>206</v>
      </c>
      <c r="D276" s="16" t="s">
        <v>208</v>
      </c>
      <c r="E276" s="16"/>
      <c r="F276" s="17">
        <f>F277</f>
        <v>780</v>
      </c>
      <c r="G276" s="17">
        <f>G277</f>
        <v>811</v>
      </c>
      <c r="H276" s="17">
        <f>H277</f>
        <v>840</v>
      </c>
    </row>
    <row r="277" spans="1:8" ht="31.5" customHeight="1">
      <c r="A277" s="20" t="s">
        <v>209</v>
      </c>
      <c r="B277" s="16"/>
      <c r="C277" s="16" t="s">
        <v>206</v>
      </c>
      <c r="D277" s="16" t="s">
        <v>208</v>
      </c>
      <c r="E277" s="16" t="s">
        <v>210</v>
      </c>
      <c r="F277" s="17">
        <v>780</v>
      </c>
      <c r="G277" s="17">
        <v>811</v>
      </c>
      <c r="H277" s="17">
        <v>840</v>
      </c>
    </row>
    <row r="278" spans="1:8" ht="27" customHeight="1">
      <c r="A278" s="11" t="s">
        <v>211</v>
      </c>
      <c r="B278" s="105"/>
      <c r="C278" s="105" t="s">
        <v>299</v>
      </c>
      <c r="D278" s="105"/>
      <c r="E278" s="105"/>
      <c r="F278" s="12">
        <f t="shared" ref="F278:H282" si="31">F279</f>
        <v>0</v>
      </c>
      <c r="G278" s="12">
        <f t="shared" si="31"/>
        <v>3127.3</v>
      </c>
      <c r="H278" s="12">
        <f t="shared" si="31"/>
        <v>3425.1</v>
      </c>
    </row>
    <row r="279" spans="1:8" ht="81" customHeight="1">
      <c r="A279" s="79" t="s">
        <v>300</v>
      </c>
      <c r="B279" s="105"/>
      <c r="C279" s="41" t="s">
        <v>299</v>
      </c>
      <c r="D279" s="41" t="s">
        <v>242</v>
      </c>
      <c r="E279" s="105"/>
      <c r="F279" s="12">
        <f t="shared" si="31"/>
        <v>0</v>
      </c>
      <c r="G279" s="54">
        <f t="shared" si="31"/>
        <v>3127.3</v>
      </c>
      <c r="H279" s="12">
        <f t="shared" si="31"/>
        <v>3425.1</v>
      </c>
    </row>
    <row r="280" spans="1:8" ht="86.4" hidden="1" customHeight="1">
      <c r="A280" s="75" t="s">
        <v>241</v>
      </c>
      <c r="B280" s="76"/>
      <c r="C280" s="76"/>
      <c r="D280" s="76"/>
      <c r="E280" s="76"/>
      <c r="F280" s="77">
        <f t="shared" si="31"/>
        <v>0</v>
      </c>
      <c r="G280" s="100">
        <f t="shared" si="31"/>
        <v>3127.3</v>
      </c>
      <c r="H280" s="77">
        <f t="shared" si="31"/>
        <v>3425.1</v>
      </c>
    </row>
    <row r="281" spans="1:8" ht="115.2" customHeight="1">
      <c r="A281" s="78" t="s">
        <v>257</v>
      </c>
      <c r="B281" s="105"/>
      <c r="C281" s="41" t="s">
        <v>299</v>
      </c>
      <c r="D281" s="41" t="s">
        <v>258</v>
      </c>
      <c r="E281" s="105"/>
      <c r="F281" s="12">
        <f t="shared" si="31"/>
        <v>0</v>
      </c>
      <c r="G281" s="54">
        <f t="shared" si="31"/>
        <v>3127.3</v>
      </c>
      <c r="H281" s="12">
        <f t="shared" si="31"/>
        <v>3425.1</v>
      </c>
    </row>
    <row r="282" spans="1:8" ht="48" customHeight="1">
      <c r="A282" s="19" t="s">
        <v>240</v>
      </c>
      <c r="B282" s="16"/>
      <c r="C282" s="41" t="s">
        <v>299</v>
      </c>
      <c r="D282" s="41" t="s">
        <v>259</v>
      </c>
      <c r="E282" s="16"/>
      <c r="F282" s="17">
        <f t="shared" si="31"/>
        <v>0</v>
      </c>
      <c r="G282" s="17">
        <f t="shared" si="31"/>
        <v>3127.3</v>
      </c>
      <c r="H282" s="17">
        <f t="shared" si="31"/>
        <v>3425.1</v>
      </c>
    </row>
    <row r="283" spans="1:8" ht="34.200000000000003" customHeight="1">
      <c r="A283" s="19" t="s">
        <v>239</v>
      </c>
      <c r="B283" s="16"/>
      <c r="C283" s="41" t="s">
        <v>299</v>
      </c>
      <c r="D283" s="41" t="s">
        <v>259</v>
      </c>
      <c r="E283" s="16" t="s">
        <v>210</v>
      </c>
      <c r="F283" s="17">
        <v>0</v>
      </c>
      <c r="G283" s="17">
        <v>3127.3</v>
      </c>
      <c r="H283" s="17">
        <v>3425.1</v>
      </c>
    </row>
    <row r="284" spans="1:8">
      <c r="A284" s="11" t="s">
        <v>212</v>
      </c>
      <c r="B284" s="105"/>
      <c r="C284" s="105" t="s">
        <v>213</v>
      </c>
      <c r="D284" s="105"/>
      <c r="E284" s="105"/>
      <c r="F284" s="12">
        <f>F285</f>
        <v>3054.3</v>
      </c>
      <c r="G284" s="12">
        <f>G285</f>
        <v>1500</v>
      </c>
      <c r="H284" s="12">
        <f>H285</f>
        <v>1500</v>
      </c>
    </row>
    <row r="285" spans="1:8">
      <c r="A285" s="43" t="s">
        <v>214</v>
      </c>
      <c r="B285" s="105"/>
      <c r="C285" s="105" t="s">
        <v>215</v>
      </c>
      <c r="D285" s="105"/>
      <c r="E285" s="105"/>
      <c r="F285" s="12">
        <f>F292</f>
        <v>3054.3</v>
      </c>
      <c r="G285" s="12">
        <f>G286+G298</f>
        <v>1500</v>
      </c>
      <c r="H285" s="12">
        <f>H286+H298</f>
        <v>1500</v>
      </c>
    </row>
    <row r="286" spans="1:8" s="13" customFormat="1" ht="0.75" customHeight="1">
      <c r="A286" s="44" t="s">
        <v>216</v>
      </c>
      <c r="B286" s="105"/>
      <c r="C286" s="105" t="s">
        <v>215</v>
      </c>
      <c r="D286" s="105" t="s">
        <v>217</v>
      </c>
      <c r="E286" s="105"/>
      <c r="F286" s="12">
        <f>F287</f>
        <v>0</v>
      </c>
      <c r="G286" s="12">
        <f>G287</f>
        <v>0</v>
      </c>
      <c r="H286" s="12">
        <f>H287</f>
        <v>0</v>
      </c>
    </row>
    <row r="287" spans="1:8" s="13" customFormat="1" ht="39.6" hidden="1">
      <c r="A287" s="43" t="s">
        <v>218</v>
      </c>
      <c r="B287" s="105"/>
      <c r="C287" s="105" t="s">
        <v>215</v>
      </c>
      <c r="D287" s="105" t="s">
        <v>219</v>
      </c>
      <c r="E287" s="105"/>
      <c r="F287" s="12">
        <f>F288+F290</f>
        <v>0</v>
      </c>
      <c r="G287" s="12">
        <f>G288+G290</f>
        <v>0</v>
      </c>
      <c r="H287" s="12">
        <f>H288+H290</f>
        <v>0</v>
      </c>
    </row>
    <row r="288" spans="1:8" s="13" customFormat="1" ht="39.6" hidden="1">
      <c r="A288" s="30" t="s">
        <v>220</v>
      </c>
      <c r="B288" s="16"/>
      <c r="C288" s="16" t="s">
        <v>215</v>
      </c>
      <c r="D288" s="16" t="s">
        <v>221</v>
      </c>
      <c r="E288" s="16"/>
      <c r="F288" s="17">
        <f>F289</f>
        <v>0</v>
      </c>
      <c r="G288" s="17">
        <f>G289</f>
        <v>0</v>
      </c>
      <c r="H288" s="17">
        <f>H289</f>
        <v>0</v>
      </c>
    </row>
    <row r="289" spans="1:8" ht="27.6" hidden="1">
      <c r="A289" s="18" t="s">
        <v>24</v>
      </c>
      <c r="B289" s="16"/>
      <c r="C289" s="16" t="s">
        <v>215</v>
      </c>
      <c r="D289" s="16" t="s">
        <v>221</v>
      </c>
      <c r="E289" s="16" t="s">
        <v>25</v>
      </c>
      <c r="F289" s="17"/>
      <c r="G289" s="17">
        <f>F289+F289*0.05</f>
        <v>0</v>
      </c>
      <c r="H289" s="17">
        <f>G289+G289*0.05</f>
        <v>0</v>
      </c>
    </row>
    <row r="290" spans="1:8" ht="52.8" hidden="1">
      <c r="A290" s="30" t="s">
        <v>202</v>
      </c>
      <c r="B290" s="16"/>
      <c r="C290" s="16" t="s">
        <v>215</v>
      </c>
      <c r="D290" s="16" t="s">
        <v>222</v>
      </c>
      <c r="E290" s="16"/>
      <c r="F290" s="17">
        <f>F291</f>
        <v>0</v>
      </c>
      <c r="G290" s="17">
        <f>G291</f>
        <v>0</v>
      </c>
      <c r="H290" s="17">
        <f>H291</f>
        <v>0</v>
      </c>
    </row>
    <row r="291" spans="1:8" ht="39.6" hidden="1">
      <c r="A291" s="30" t="s">
        <v>223</v>
      </c>
      <c r="B291" s="16"/>
      <c r="C291" s="16" t="s">
        <v>215</v>
      </c>
      <c r="D291" s="16" t="s">
        <v>222</v>
      </c>
      <c r="E291" s="16" t="s">
        <v>25</v>
      </c>
      <c r="F291" s="17"/>
      <c r="G291" s="17">
        <f>F291+F291*0.05</f>
        <v>0</v>
      </c>
      <c r="H291" s="17">
        <f>G291+G291*0.05</f>
        <v>0</v>
      </c>
    </row>
    <row r="292" spans="1:8" ht="26.4">
      <c r="A292" s="11" t="s">
        <v>79</v>
      </c>
      <c r="B292" s="105"/>
      <c r="C292" s="105" t="s">
        <v>215</v>
      </c>
      <c r="D292" s="105" t="s">
        <v>54</v>
      </c>
      <c r="E292" s="105"/>
      <c r="F292" s="12">
        <f>F293</f>
        <v>3054.3</v>
      </c>
      <c r="G292" s="12">
        <f>G293</f>
        <v>1500</v>
      </c>
      <c r="H292" s="12">
        <f>H293</f>
        <v>1500</v>
      </c>
    </row>
    <row r="293" spans="1:8" ht="26.4">
      <c r="A293" s="11" t="s">
        <v>21</v>
      </c>
      <c r="B293" s="105"/>
      <c r="C293" s="105" t="s">
        <v>215</v>
      </c>
      <c r="D293" s="105" t="s">
        <v>80</v>
      </c>
      <c r="E293" s="105"/>
      <c r="F293" s="12">
        <f>F296+F298+F300</f>
        <v>3054.3</v>
      </c>
      <c r="G293" s="12">
        <f>G296+G298+G294</f>
        <v>1500</v>
      </c>
      <c r="H293" s="12">
        <f>H296+H298+H294</f>
        <v>1500</v>
      </c>
    </row>
    <row r="294" spans="1:8" ht="0.75" customHeight="1">
      <c r="A294" s="30"/>
      <c r="B294" s="105"/>
      <c r="C294" s="16"/>
      <c r="D294" s="16"/>
      <c r="E294" s="16"/>
      <c r="F294" s="12">
        <f>F295</f>
        <v>553.29999999999995</v>
      </c>
      <c r="G294" s="12">
        <f>G295</f>
        <v>0</v>
      </c>
      <c r="H294" s="12">
        <f>H295</f>
        <v>0</v>
      </c>
    </row>
    <row r="295" spans="1:8" ht="54" customHeight="1">
      <c r="A295" s="99" t="s">
        <v>303</v>
      </c>
      <c r="B295" s="117"/>
      <c r="C295" s="16" t="s">
        <v>215</v>
      </c>
      <c r="D295" s="16" t="s">
        <v>224</v>
      </c>
      <c r="E295" s="16"/>
      <c r="F295" s="17">
        <v>553.29999999999995</v>
      </c>
      <c r="G295" s="17">
        <v>0</v>
      </c>
      <c r="H295" s="17">
        <f>G295+G295*0.05</f>
        <v>0</v>
      </c>
    </row>
    <row r="296" spans="1:8" ht="35.4" customHeight="1">
      <c r="A296" s="50" t="s">
        <v>24</v>
      </c>
      <c r="B296" s="16"/>
      <c r="C296" s="16" t="s">
        <v>215</v>
      </c>
      <c r="D296" s="16" t="s">
        <v>224</v>
      </c>
      <c r="E296" s="16" t="s">
        <v>44</v>
      </c>
      <c r="F296" s="17">
        <v>553.29999999999995</v>
      </c>
      <c r="G296" s="17">
        <f>G297</f>
        <v>0</v>
      </c>
      <c r="H296" s="17">
        <f>H297</f>
        <v>0</v>
      </c>
    </row>
    <row r="297" spans="1:8" ht="37.200000000000003" hidden="1" customHeight="1">
      <c r="A297" s="106"/>
      <c r="B297" s="104"/>
      <c r="C297" s="104"/>
      <c r="D297" s="104"/>
      <c r="E297" s="104"/>
      <c r="F297" s="80"/>
      <c r="G297" s="17">
        <f>F297+F297*0.05</f>
        <v>0</v>
      </c>
      <c r="H297" s="17">
        <f>G297+G297*0.05</f>
        <v>0</v>
      </c>
    </row>
    <row r="298" spans="1:8" ht="39.6">
      <c r="A298" s="30" t="s">
        <v>196</v>
      </c>
      <c r="B298" s="16"/>
      <c r="C298" s="16" t="s">
        <v>215</v>
      </c>
      <c r="D298" s="16" t="s">
        <v>224</v>
      </c>
      <c r="E298" s="16"/>
      <c r="F298" s="17">
        <v>501</v>
      </c>
      <c r="G298" s="17">
        <f>G299</f>
        <v>1500</v>
      </c>
      <c r="H298" s="17">
        <f>H299</f>
        <v>1500</v>
      </c>
    </row>
    <row r="299" spans="1:8" ht="39" customHeight="1">
      <c r="A299" s="50" t="s">
        <v>197</v>
      </c>
      <c r="B299" s="16"/>
      <c r="C299" s="16" t="s">
        <v>215</v>
      </c>
      <c r="D299" s="16" t="s">
        <v>224</v>
      </c>
      <c r="E299" s="16" t="s">
        <v>199</v>
      </c>
      <c r="F299" s="17">
        <v>501</v>
      </c>
      <c r="G299" s="17">
        <v>1500</v>
      </c>
      <c r="H299" s="17">
        <v>1500</v>
      </c>
    </row>
    <row r="300" spans="1:8" ht="52.2" customHeight="1">
      <c r="A300" s="51" t="s">
        <v>229</v>
      </c>
      <c r="B300" s="16"/>
      <c r="C300" s="16" t="s">
        <v>215</v>
      </c>
      <c r="D300" s="49" t="s">
        <v>244</v>
      </c>
      <c r="E300" s="16"/>
      <c r="F300" s="17">
        <v>2000</v>
      </c>
      <c r="G300" s="17">
        <v>0</v>
      </c>
      <c r="H300" s="17">
        <v>0</v>
      </c>
    </row>
    <row r="301" spans="1:8" ht="66" customHeight="1">
      <c r="A301" s="52" t="s">
        <v>230</v>
      </c>
      <c r="B301" s="16"/>
      <c r="C301" s="16" t="s">
        <v>215</v>
      </c>
      <c r="D301" s="49" t="s">
        <v>244</v>
      </c>
      <c r="E301" s="16" t="s">
        <v>199</v>
      </c>
      <c r="F301" s="17">
        <v>2000</v>
      </c>
      <c r="G301" s="17">
        <v>0</v>
      </c>
      <c r="H301" s="17">
        <v>0</v>
      </c>
    </row>
    <row r="302" spans="1:8">
      <c r="A302" s="50" t="s">
        <v>225</v>
      </c>
      <c r="B302" s="16"/>
      <c r="C302" s="16"/>
      <c r="D302" s="16"/>
      <c r="E302" s="16"/>
      <c r="F302" s="17"/>
      <c r="G302" s="17">
        <v>414.6</v>
      </c>
      <c r="H302" s="17">
        <v>722.5</v>
      </c>
    </row>
    <row r="303" spans="1:8">
      <c r="A303" s="11" t="s">
        <v>226</v>
      </c>
      <c r="B303" s="105"/>
      <c r="C303" s="105"/>
      <c r="D303" s="105"/>
      <c r="E303" s="105"/>
      <c r="F303" s="12">
        <f>F14</f>
        <v>24228.399999999998</v>
      </c>
      <c r="G303" s="12">
        <f>G14</f>
        <v>18585.2</v>
      </c>
      <c r="H303" s="12">
        <f>H14</f>
        <v>17875.57</v>
      </c>
    </row>
  </sheetData>
  <sheetProtection selectLockedCells="1" selectUnlockedCells="1"/>
  <autoFilter ref="A13:F303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361"/>
  <sheetViews>
    <sheetView tabSelected="1" topLeftCell="A33" zoomScale="99" zoomScaleNormal="99" workbookViewId="0">
      <selection activeCell="A23" sqref="A23:XFD23"/>
    </sheetView>
  </sheetViews>
  <sheetFormatPr defaultRowHeight="13.2"/>
  <cols>
    <col min="1" max="1" width="33.109375" customWidth="1"/>
    <col min="2" max="2" width="5" customWidth="1"/>
    <col min="3" max="3" width="6.109375" style="177" customWidth="1"/>
    <col min="4" max="4" width="13.109375" customWidth="1"/>
    <col min="5" max="5" width="4.77734375" customWidth="1"/>
    <col min="6" max="6" width="9.21875" customWidth="1"/>
    <col min="7" max="8" width="9.109375" customWidth="1"/>
  </cols>
  <sheetData>
    <row r="1" spans="1:8">
      <c r="F1" s="266" t="s">
        <v>0</v>
      </c>
      <c r="G1" s="266"/>
      <c r="H1" s="266"/>
    </row>
    <row r="2" spans="1:8">
      <c r="F2" s="266" t="s">
        <v>1</v>
      </c>
      <c r="G2" s="266"/>
      <c r="H2" s="266"/>
    </row>
    <row r="3" spans="1:8">
      <c r="F3" s="266" t="s">
        <v>2</v>
      </c>
      <c r="G3" s="266"/>
      <c r="H3" s="266"/>
    </row>
    <row r="4" spans="1:8">
      <c r="E4" s="266" t="s">
        <v>370</v>
      </c>
      <c r="F4" s="266"/>
      <c r="G4" s="266"/>
      <c r="H4" s="266"/>
    </row>
    <row r="5" spans="1:8">
      <c r="F5" s="266" t="s">
        <v>466</v>
      </c>
      <c r="G5" s="266"/>
      <c r="H5" s="266"/>
    </row>
    <row r="6" spans="1:8" ht="5.4" customHeight="1">
      <c r="F6" s="266"/>
      <c r="G6" s="266"/>
      <c r="H6" s="266"/>
    </row>
    <row r="7" spans="1:8">
      <c r="A7" s="264" t="s">
        <v>3</v>
      </c>
      <c r="B7" s="264"/>
      <c r="C7" s="264"/>
      <c r="D7" s="264"/>
      <c r="E7" s="264"/>
      <c r="F7" s="264"/>
      <c r="G7" s="264"/>
      <c r="H7" s="264"/>
    </row>
    <row r="8" spans="1:8" ht="31.2" customHeight="1">
      <c r="A8" s="265" t="s">
        <v>351</v>
      </c>
      <c r="B8" s="265"/>
      <c r="C8" s="265"/>
      <c r="D8" s="265"/>
      <c r="E8" s="265"/>
      <c r="F8" s="265"/>
      <c r="G8" s="265"/>
      <c r="H8" s="265"/>
    </row>
    <row r="10" spans="1:8" ht="51" customHeight="1">
      <c r="A10" s="143" t="s">
        <v>4</v>
      </c>
      <c r="B10" s="152" t="s">
        <v>345</v>
      </c>
      <c r="C10" s="178" t="s">
        <v>6</v>
      </c>
      <c r="D10" s="143" t="s">
        <v>7</v>
      </c>
      <c r="E10" s="143" t="s">
        <v>8</v>
      </c>
      <c r="F10" s="144" t="s">
        <v>9</v>
      </c>
      <c r="G10" s="144" t="s">
        <v>9</v>
      </c>
      <c r="H10" s="144" t="s">
        <v>9</v>
      </c>
    </row>
    <row r="11" spans="1:8" ht="3" hidden="1" customHeight="1">
      <c r="A11" s="141"/>
      <c r="B11" s="141"/>
      <c r="C11" s="179"/>
      <c r="D11" s="141"/>
      <c r="E11" s="141"/>
      <c r="F11" s="141"/>
      <c r="G11" s="141"/>
      <c r="H11" s="141"/>
    </row>
    <row r="12" spans="1:8">
      <c r="A12" s="141"/>
      <c r="B12" s="141"/>
      <c r="C12" s="179"/>
      <c r="D12" s="141"/>
      <c r="E12" s="141"/>
      <c r="F12" s="146">
        <v>2025</v>
      </c>
      <c r="G12" s="146">
        <v>2026</v>
      </c>
      <c r="H12" s="146">
        <v>2027</v>
      </c>
    </row>
    <row r="13" spans="1:8">
      <c r="A13" s="141">
        <v>1</v>
      </c>
      <c r="B13" s="141">
        <v>2</v>
      </c>
      <c r="C13" s="185">
        <v>4</v>
      </c>
      <c r="D13" s="141">
        <v>5</v>
      </c>
      <c r="E13" s="141">
        <v>6</v>
      </c>
      <c r="F13" s="141">
        <v>7</v>
      </c>
      <c r="G13" s="141">
        <v>8</v>
      </c>
      <c r="H13" s="141">
        <v>9</v>
      </c>
    </row>
    <row r="14" spans="1:8" s="148" customFormat="1">
      <c r="A14" s="145" t="s">
        <v>464</v>
      </c>
      <c r="B14" s="261" t="s">
        <v>465</v>
      </c>
      <c r="C14" s="262"/>
      <c r="D14" s="262"/>
      <c r="E14" s="263"/>
      <c r="F14" s="204">
        <f t="shared" ref="F14" si="0">SUM(F15)</f>
        <v>45559.95</v>
      </c>
      <c r="G14" s="204">
        <f>SUM(G15+G359)</f>
        <v>16900.93</v>
      </c>
      <c r="H14" s="204">
        <f>SUM(H15+H359)</f>
        <v>17190.020000000004</v>
      </c>
    </row>
    <row r="15" spans="1:8" s="148" customFormat="1" ht="36">
      <c r="A15" s="154" t="s">
        <v>11</v>
      </c>
      <c r="B15" s="146">
        <v>831</v>
      </c>
      <c r="C15" s="206"/>
      <c r="D15" s="145"/>
      <c r="E15" s="145"/>
      <c r="F15" s="147">
        <f>SUM(F16+F95+F107+F142+F209+F298+F306+F326+F338)</f>
        <v>45559.95</v>
      </c>
      <c r="G15" s="147">
        <f>SUM(G16+G95+G107+G142+G209+G298+G306+G326+G338)</f>
        <v>16433.13</v>
      </c>
      <c r="H15" s="147">
        <f>SUM(H16+H95+H107+H142+H209+H298+H306+H326+H338)</f>
        <v>16254.520000000002</v>
      </c>
    </row>
    <row r="16" spans="1:8" s="148" customFormat="1" ht="26.4" customHeight="1">
      <c r="A16" s="154" t="s">
        <v>13</v>
      </c>
      <c r="B16" s="145"/>
      <c r="C16" s="176" t="s">
        <v>14</v>
      </c>
      <c r="D16" s="146"/>
      <c r="E16" s="145"/>
      <c r="F16" s="147">
        <f>SUM(F17+F24+F53+F69+F71)</f>
        <v>11723.650000000001</v>
      </c>
      <c r="G16" s="147">
        <f>SUM(G17+G24+G53+G63+G71)</f>
        <v>10211.020000000002</v>
      </c>
      <c r="H16" s="147">
        <f>SUM(H17+H24+H53+H63+H71)</f>
        <v>10121.020000000002</v>
      </c>
    </row>
    <row r="17" spans="1:9" s="148" customFormat="1" ht="64.8" customHeight="1">
      <c r="A17" s="193" t="s">
        <v>358</v>
      </c>
      <c r="B17" s="145"/>
      <c r="C17" s="176" t="s">
        <v>16</v>
      </c>
      <c r="D17" s="146"/>
      <c r="E17" s="145"/>
      <c r="F17" s="204">
        <f t="shared" ref="F17:H21" si="1">SUM(F18)</f>
        <v>180</v>
      </c>
      <c r="G17" s="204">
        <f t="shared" si="1"/>
        <v>180</v>
      </c>
      <c r="H17" s="204">
        <f t="shared" si="1"/>
        <v>180</v>
      </c>
    </row>
    <row r="18" spans="1:9" s="148" customFormat="1" ht="63" customHeight="1">
      <c r="A18" s="154" t="s">
        <v>358</v>
      </c>
      <c r="B18" s="145"/>
      <c r="C18" s="176" t="s">
        <v>16</v>
      </c>
      <c r="D18" s="146" t="s">
        <v>448</v>
      </c>
      <c r="E18" s="145"/>
      <c r="F18" s="204">
        <f t="shared" si="1"/>
        <v>180</v>
      </c>
      <c r="G18" s="204">
        <f t="shared" si="1"/>
        <v>180</v>
      </c>
      <c r="H18" s="204">
        <f t="shared" si="1"/>
        <v>180</v>
      </c>
      <c r="I18" s="205"/>
    </row>
    <row r="19" spans="1:9" s="148" customFormat="1" ht="24">
      <c r="A19" s="154" t="s">
        <v>17</v>
      </c>
      <c r="B19" s="145"/>
      <c r="C19" s="176" t="s">
        <v>16</v>
      </c>
      <c r="D19" s="146" t="s">
        <v>18</v>
      </c>
      <c r="E19" s="145"/>
      <c r="F19" s="156">
        <f t="shared" si="1"/>
        <v>180</v>
      </c>
      <c r="G19" s="156">
        <f t="shared" si="1"/>
        <v>180</v>
      </c>
      <c r="H19" s="156">
        <f t="shared" si="1"/>
        <v>180</v>
      </c>
    </row>
    <row r="20" spans="1:9" s="148" customFormat="1" ht="24">
      <c r="A20" s="154" t="s">
        <v>19</v>
      </c>
      <c r="B20" s="145"/>
      <c r="C20" s="176" t="s">
        <v>16</v>
      </c>
      <c r="D20" s="146" t="s">
        <v>20</v>
      </c>
      <c r="E20" s="145"/>
      <c r="F20" s="156">
        <f t="shared" si="1"/>
        <v>180</v>
      </c>
      <c r="G20" s="156">
        <f t="shared" si="1"/>
        <v>180</v>
      </c>
      <c r="H20" s="156">
        <f t="shared" si="1"/>
        <v>180</v>
      </c>
    </row>
    <row r="21" spans="1:9" s="148" customFormat="1">
      <c r="A21" s="154" t="s">
        <v>21</v>
      </c>
      <c r="B21" s="145"/>
      <c r="C21" s="176" t="s">
        <v>16</v>
      </c>
      <c r="D21" s="146" t="s">
        <v>22</v>
      </c>
      <c r="E21" s="145"/>
      <c r="F21" s="156">
        <f t="shared" si="1"/>
        <v>180</v>
      </c>
      <c r="G21" s="156">
        <f t="shared" si="1"/>
        <v>180</v>
      </c>
      <c r="H21" s="156">
        <f t="shared" si="1"/>
        <v>180</v>
      </c>
    </row>
    <row r="22" spans="1:9" s="148" customFormat="1" ht="24">
      <c r="A22" s="154" t="s">
        <v>40</v>
      </c>
      <c r="B22" s="145"/>
      <c r="C22" s="183" t="s">
        <v>16</v>
      </c>
      <c r="D22" s="158" t="s">
        <v>23</v>
      </c>
      <c r="E22" s="145"/>
      <c r="F22" s="156">
        <f>SUM(F23)</f>
        <v>180</v>
      </c>
      <c r="G22" s="156">
        <f t="shared" ref="G22:H22" si="2">SUM(G23)</f>
        <v>180</v>
      </c>
      <c r="H22" s="156">
        <f t="shared" si="2"/>
        <v>180</v>
      </c>
    </row>
    <row r="23" spans="1:9" ht="17.399999999999999" customHeight="1">
      <c r="A23" s="194" t="s">
        <v>387</v>
      </c>
      <c r="B23" s="141"/>
      <c r="C23" s="185" t="s">
        <v>16</v>
      </c>
      <c r="D23" s="157" t="s">
        <v>23</v>
      </c>
      <c r="E23" s="141">
        <v>200</v>
      </c>
      <c r="F23" s="149">
        <v>180</v>
      </c>
      <c r="G23" s="149">
        <v>180</v>
      </c>
      <c r="H23" s="149">
        <v>180</v>
      </c>
    </row>
    <row r="24" spans="1:9" s="148" customFormat="1" ht="72">
      <c r="A24" s="154" t="s">
        <v>26</v>
      </c>
      <c r="B24" s="145"/>
      <c r="C24" s="176" t="s">
        <v>27</v>
      </c>
      <c r="D24" s="146"/>
      <c r="E24" s="203"/>
      <c r="F24" s="204">
        <f>SUM(F25)</f>
        <v>10314.130000000001</v>
      </c>
      <c r="G24" s="204">
        <f t="shared" ref="G24:H24" si="3">SUM(G25)</f>
        <v>9915.0000000000018</v>
      </c>
      <c r="H24" s="204">
        <f t="shared" si="3"/>
        <v>9825.0000000000018</v>
      </c>
    </row>
    <row r="25" spans="1:9" s="148" customFormat="1" ht="27.6" customHeight="1">
      <c r="A25" s="193" t="s">
        <v>455</v>
      </c>
      <c r="B25" s="145"/>
      <c r="C25" s="183" t="s">
        <v>27</v>
      </c>
      <c r="D25" s="202" t="s">
        <v>448</v>
      </c>
      <c r="E25" s="145"/>
      <c r="F25" s="156">
        <f>SUM(F26)</f>
        <v>10314.130000000001</v>
      </c>
      <c r="G25" s="156">
        <f t="shared" ref="G25:H25" si="4">SUM(G26)</f>
        <v>9915.0000000000018</v>
      </c>
      <c r="H25" s="156">
        <f t="shared" si="4"/>
        <v>9825.0000000000018</v>
      </c>
    </row>
    <row r="26" spans="1:9" s="162" customFormat="1" ht="27.6" customHeight="1">
      <c r="A26" s="154" t="s">
        <v>463</v>
      </c>
      <c r="B26" s="160"/>
      <c r="C26" s="183" t="s">
        <v>27</v>
      </c>
      <c r="D26" s="202" t="s">
        <v>18</v>
      </c>
      <c r="E26" s="200"/>
      <c r="F26" s="175">
        <f>SUM(F29+F36)</f>
        <v>10314.130000000001</v>
      </c>
      <c r="G26" s="175">
        <f t="shared" ref="G26:H26" si="5">SUM(G29+G36)</f>
        <v>9915.0000000000018</v>
      </c>
      <c r="H26" s="175">
        <f t="shared" si="5"/>
        <v>9825.0000000000018</v>
      </c>
    </row>
    <row r="27" spans="1:9" s="148" customFormat="1" ht="49.8" customHeight="1">
      <c r="A27" s="154" t="s">
        <v>29</v>
      </c>
      <c r="B27" s="145"/>
      <c r="C27" s="183" t="s">
        <v>27</v>
      </c>
      <c r="D27" s="158" t="s">
        <v>30</v>
      </c>
      <c r="E27" s="145"/>
      <c r="F27" s="156">
        <f t="shared" ref="F27:H28" si="6">SUM(F28)</f>
        <v>1983</v>
      </c>
      <c r="G27" s="156">
        <f t="shared" si="6"/>
        <v>1300</v>
      </c>
      <c r="H27" s="156">
        <f t="shared" si="6"/>
        <v>1300</v>
      </c>
    </row>
    <row r="28" spans="1:9" s="148" customFormat="1">
      <c r="A28" s="154" t="s">
        <v>21</v>
      </c>
      <c r="B28" s="145"/>
      <c r="C28" s="183" t="s">
        <v>27</v>
      </c>
      <c r="D28" s="146" t="s">
        <v>31</v>
      </c>
      <c r="E28" s="145"/>
      <c r="F28" s="156">
        <f t="shared" si="6"/>
        <v>1983</v>
      </c>
      <c r="G28" s="156">
        <f t="shared" si="6"/>
        <v>1300</v>
      </c>
      <c r="H28" s="156">
        <f t="shared" si="6"/>
        <v>1300</v>
      </c>
    </row>
    <row r="29" spans="1:9" s="148" customFormat="1" ht="24">
      <c r="A29" s="154" t="s">
        <v>40</v>
      </c>
      <c r="B29" s="145"/>
      <c r="C29" s="183" t="s">
        <v>27</v>
      </c>
      <c r="D29" s="158" t="s">
        <v>33</v>
      </c>
      <c r="E29" s="145"/>
      <c r="F29" s="171">
        <f>SUM(F31+F33)</f>
        <v>1983</v>
      </c>
      <c r="G29" s="171">
        <f t="shared" ref="G29:H29" si="7">SUM(G31+G33)</f>
        <v>1300</v>
      </c>
      <c r="H29" s="171">
        <f t="shared" si="7"/>
        <v>1300</v>
      </c>
    </row>
    <row r="30" spans="1:9" s="162" customFormat="1" ht="30" customHeight="1">
      <c r="A30" s="210" t="s">
        <v>455</v>
      </c>
      <c r="B30" s="160"/>
      <c r="C30" s="184" t="s">
        <v>27</v>
      </c>
      <c r="D30" s="161" t="s">
        <v>33</v>
      </c>
      <c r="E30" s="160">
        <v>100</v>
      </c>
      <c r="F30" s="211">
        <v>1569</v>
      </c>
      <c r="G30" s="211">
        <v>992.51</v>
      </c>
      <c r="H30" s="211">
        <v>992.51</v>
      </c>
    </row>
    <row r="31" spans="1:9" s="167" customFormat="1" ht="22.8">
      <c r="A31" s="212" t="s">
        <v>455</v>
      </c>
      <c r="B31" s="165"/>
      <c r="C31" s="182" t="s">
        <v>27</v>
      </c>
      <c r="D31" s="173" t="s">
        <v>33</v>
      </c>
      <c r="E31" s="165">
        <v>100</v>
      </c>
      <c r="F31" s="213">
        <v>1569</v>
      </c>
      <c r="G31" s="213">
        <v>992.51</v>
      </c>
      <c r="H31" s="213">
        <v>992.51</v>
      </c>
    </row>
    <row r="32" spans="1:9" s="162" customFormat="1" ht="72">
      <c r="A32" s="210" t="s">
        <v>456</v>
      </c>
      <c r="B32" s="160"/>
      <c r="C32" s="184" t="s">
        <v>27</v>
      </c>
      <c r="D32" s="161" t="s">
        <v>33</v>
      </c>
      <c r="E32" s="160">
        <v>100</v>
      </c>
      <c r="F32" s="211">
        <v>414</v>
      </c>
      <c r="G32" s="211">
        <v>307.49</v>
      </c>
      <c r="H32" s="211">
        <v>307.49</v>
      </c>
    </row>
    <row r="33" spans="1:8" s="167" customFormat="1" ht="57">
      <c r="A33" s="212" t="s">
        <v>456</v>
      </c>
      <c r="B33" s="165"/>
      <c r="C33" s="182" t="s">
        <v>27</v>
      </c>
      <c r="D33" s="173" t="s">
        <v>33</v>
      </c>
      <c r="E33" s="165">
        <v>100</v>
      </c>
      <c r="F33" s="213">
        <v>414</v>
      </c>
      <c r="G33" s="213">
        <v>307.49</v>
      </c>
      <c r="H33" s="213">
        <v>307.49</v>
      </c>
    </row>
    <row r="34" spans="1:8" s="162" customFormat="1" ht="24">
      <c r="A34" s="159" t="s">
        <v>39</v>
      </c>
      <c r="B34" s="160"/>
      <c r="C34" s="176" t="s">
        <v>27</v>
      </c>
      <c r="D34" s="163" t="s">
        <v>20</v>
      </c>
      <c r="E34" s="160"/>
      <c r="F34" s="168">
        <f t="shared" ref="F34:H48" si="8">SUM(F35)</f>
        <v>8331.130000000001</v>
      </c>
      <c r="G34" s="168">
        <f t="shared" si="8"/>
        <v>8615.0000000000018</v>
      </c>
      <c r="H34" s="168">
        <f t="shared" si="8"/>
        <v>8525.0000000000018</v>
      </c>
    </row>
    <row r="35" spans="1:8" s="162" customFormat="1">
      <c r="A35" s="159" t="s">
        <v>21</v>
      </c>
      <c r="B35" s="160"/>
      <c r="C35" s="176" t="s">
        <v>27</v>
      </c>
      <c r="D35" s="163" t="s">
        <v>22</v>
      </c>
      <c r="E35" s="160"/>
      <c r="F35" s="168">
        <f t="shared" si="8"/>
        <v>8331.130000000001</v>
      </c>
      <c r="G35" s="168">
        <f t="shared" si="8"/>
        <v>8615.0000000000018</v>
      </c>
      <c r="H35" s="168">
        <f t="shared" si="8"/>
        <v>8525.0000000000018</v>
      </c>
    </row>
    <row r="36" spans="1:8" s="162" customFormat="1" ht="24">
      <c r="A36" s="208" t="s">
        <v>40</v>
      </c>
      <c r="B36" s="160"/>
      <c r="C36" s="184" t="s">
        <v>27</v>
      </c>
      <c r="D36" s="161" t="s">
        <v>23</v>
      </c>
      <c r="E36" s="160"/>
      <c r="F36" s="168">
        <f>F38+F45+F47+F49</f>
        <v>8331.130000000001</v>
      </c>
      <c r="G36" s="168">
        <f t="shared" ref="G36:H36" si="9">G38+G45+G47+G49</f>
        <v>8615.0000000000018</v>
      </c>
      <c r="H36" s="168">
        <f t="shared" si="9"/>
        <v>8525.0000000000018</v>
      </c>
    </row>
    <row r="37" spans="1:8" s="162" customFormat="1" ht="24">
      <c r="A37" s="208" t="s">
        <v>455</v>
      </c>
      <c r="B37" s="160"/>
      <c r="C37" s="184" t="s">
        <v>27</v>
      </c>
      <c r="D37" s="161" t="s">
        <v>23</v>
      </c>
      <c r="E37" s="160">
        <v>100</v>
      </c>
      <c r="F37" s="214">
        <v>5922.8</v>
      </c>
      <c r="G37" s="214">
        <v>5996.45</v>
      </c>
      <c r="H37" s="191">
        <v>5996.45</v>
      </c>
    </row>
    <row r="38" spans="1:8" s="167" customFormat="1" ht="26.4" customHeight="1">
      <c r="A38" s="209" t="s">
        <v>455</v>
      </c>
      <c r="B38" s="165"/>
      <c r="C38" s="182" t="s">
        <v>27</v>
      </c>
      <c r="D38" s="173" t="s">
        <v>23</v>
      </c>
      <c r="E38" s="165">
        <v>100</v>
      </c>
      <c r="F38" s="192">
        <v>5922.8</v>
      </c>
      <c r="G38" s="192">
        <v>5996.45</v>
      </c>
      <c r="H38" s="192">
        <v>5996.45</v>
      </c>
    </row>
    <row r="39" spans="1:8" s="167" customFormat="1" ht="72" hidden="1">
      <c r="A39" s="208" t="s">
        <v>456</v>
      </c>
      <c r="B39" s="165"/>
      <c r="C39" s="182">
        <v>104</v>
      </c>
      <c r="D39" s="166" t="s">
        <v>23</v>
      </c>
      <c r="E39" s="165">
        <v>200</v>
      </c>
      <c r="F39" s="191">
        <v>1630.3</v>
      </c>
      <c r="G39" s="191">
        <v>1810.93</v>
      </c>
      <c r="H39" s="191">
        <v>1810.93</v>
      </c>
    </row>
    <row r="40" spans="1:8" s="167" customFormat="1" ht="57" hidden="1">
      <c r="A40" s="209" t="s">
        <v>456</v>
      </c>
      <c r="B40" s="165"/>
      <c r="C40" s="182">
        <v>104</v>
      </c>
      <c r="D40" s="166" t="s">
        <v>42</v>
      </c>
      <c r="E40" s="165"/>
      <c r="F40" s="192">
        <v>1630.3</v>
      </c>
      <c r="G40" s="192">
        <v>1810.93</v>
      </c>
      <c r="H40" s="192">
        <v>1810.93</v>
      </c>
    </row>
    <row r="41" spans="1:8" s="167" customFormat="1" ht="34.799999999999997" hidden="1">
      <c r="A41" s="164" t="s">
        <v>37</v>
      </c>
      <c r="B41" s="165"/>
      <c r="C41" s="182">
        <v>104</v>
      </c>
      <c r="D41" s="166" t="s">
        <v>42</v>
      </c>
      <c r="E41" s="165">
        <v>120</v>
      </c>
      <c r="F41" s="215">
        <f t="shared" si="8"/>
        <v>400</v>
      </c>
      <c r="G41" s="215">
        <f t="shared" si="8"/>
        <v>381.62</v>
      </c>
      <c r="H41" s="215">
        <f t="shared" si="8"/>
        <v>215.62</v>
      </c>
    </row>
    <row r="42" spans="1:8" s="167" customFormat="1" ht="23.4" hidden="1">
      <c r="A42" s="164" t="s">
        <v>40</v>
      </c>
      <c r="B42" s="165"/>
      <c r="C42" s="182">
        <v>104</v>
      </c>
      <c r="D42" s="166" t="s">
        <v>43</v>
      </c>
      <c r="E42" s="165"/>
      <c r="F42" s="215">
        <f t="shared" si="8"/>
        <v>400</v>
      </c>
      <c r="G42" s="215">
        <f t="shared" si="8"/>
        <v>381.62</v>
      </c>
      <c r="H42" s="215">
        <f t="shared" si="8"/>
        <v>215.62</v>
      </c>
    </row>
    <row r="43" spans="1:8" s="167" customFormat="1" ht="34.799999999999997" hidden="1">
      <c r="A43" s="164" t="s">
        <v>37</v>
      </c>
      <c r="B43" s="165"/>
      <c r="C43" s="182">
        <v>104</v>
      </c>
      <c r="D43" s="166" t="s">
        <v>43</v>
      </c>
      <c r="E43" s="165">
        <v>240</v>
      </c>
      <c r="F43" s="215">
        <f>SUM(F48)</f>
        <v>400</v>
      </c>
      <c r="G43" s="215">
        <f>SUM(G48)</f>
        <v>381.62</v>
      </c>
      <c r="H43" s="215">
        <f>SUM(H48)</f>
        <v>215.62</v>
      </c>
    </row>
    <row r="44" spans="1:8" s="162" customFormat="1" ht="72">
      <c r="A44" s="208" t="s">
        <v>456</v>
      </c>
      <c r="B44" s="160"/>
      <c r="C44" s="184" t="s">
        <v>27</v>
      </c>
      <c r="D44" s="161" t="s">
        <v>23</v>
      </c>
      <c r="E44" s="160">
        <v>100</v>
      </c>
      <c r="F44" s="191">
        <v>1630.3</v>
      </c>
      <c r="G44" s="191">
        <v>1810.93</v>
      </c>
      <c r="H44" s="191">
        <v>1810.93</v>
      </c>
    </row>
    <row r="45" spans="1:8" s="167" customFormat="1" ht="45.6" customHeight="1">
      <c r="A45" s="209" t="s">
        <v>456</v>
      </c>
      <c r="B45" s="165"/>
      <c r="C45" s="182" t="s">
        <v>27</v>
      </c>
      <c r="D45" s="173" t="s">
        <v>23</v>
      </c>
      <c r="E45" s="165">
        <v>100</v>
      </c>
      <c r="F45" s="192">
        <v>1630.3</v>
      </c>
      <c r="G45" s="192">
        <v>1810.93</v>
      </c>
      <c r="H45" s="192">
        <v>1810.93</v>
      </c>
    </row>
    <row r="46" spans="1:8" s="162" customFormat="1">
      <c r="A46" s="208" t="s">
        <v>387</v>
      </c>
      <c r="B46" s="160"/>
      <c r="C46" s="184" t="s">
        <v>27</v>
      </c>
      <c r="D46" s="161" t="s">
        <v>23</v>
      </c>
      <c r="E46" s="160">
        <v>200</v>
      </c>
      <c r="F46" s="168">
        <f>SUM(F47)</f>
        <v>378.03</v>
      </c>
      <c r="G46" s="168">
        <f t="shared" ref="G46:H46" si="10">SUM(G47)</f>
        <v>426</v>
      </c>
      <c r="H46" s="168">
        <f t="shared" si="10"/>
        <v>502</v>
      </c>
    </row>
    <row r="47" spans="1:8" s="167" customFormat="1">
      <c r="A47" s="209" t="s">
        <v>387</v>
      </c>
      <c r="B47" s="165"/>
      <c r="C47" s="182" t="s">
        <v>27</v>
      </c>
      <c r="D47" s="173" t="s">
        <v>23</v>
      </c>
      <c r="E47" s="165">
        <v>200</v>
      </c>
      <c r="F47" s="169">
        <v>378.03</v>
      </c>
      <c r="G47" s="169">
        <v>426</v>
      </c>
      <c r="H47" s="169">
        <v>502</v>
      </c>
    </row>
    <row r="48" spans="1:8" s="162" customFormat="1" ht="25.8" customHeight="1">
      <c r="A48" s="208" t="s">
        <v>385</v>
      </c>
      <c r="B48" s="160"/>
      <c r="C48" s="184" t="s">
        <v>27</v>
      </c>
      <c r="D48" s="161" t="s">
        <v>23</v>
      </c>
      <c r="E48" s="160">
        <v>200</v>
      </c>
      <c r="F48" s="168">
        <f>SUM(F49)</f>
        <v>400</v>
      </c>
      <c r="G48" s="168">
        <f t="shared" si="8"/>
        <v>381.62</v>
      </c>
      <c r="H48" s="168">
        <f t="shared" si="8"/>
        <v>215.62</v>
      </c>
    </row>
    <row r="49" spans="1:8" s="167" customFormat="1" ht="23.4" customHeight="1">
      <c r="A49" s="209" t="s">
        <v>385</v>
      </c>
      <c r="B49" s="165"/>
      <c r="C49" s="182" t="s">
        <v>27</v>
      </c>
      <c r="D49" s="173" t="s">
        <v>23</v>
      </c>
      <c r="E49" s="165">
        <v>200</v>
      </c>
      <c r="F49" s="216">
        <v>400</v>
      </c>
      <c r="G49" s="216">
        <v>381.62</v>
      </c>
      <c r="H49" s="216">
        <v>215.62</v>
      </c>
    </row>
    <row r="50" spans="1:8" s="162" customFormat="1" ht="61.2" customHeight="1">
      <c r="A50" s="159" t="s">
        <v>45</v>
      </c>
      <c r="B50" s="160"/>
      <c r="C50" s="184" t="s">
        <v>46</v>
      </c>
      <c r="D50" s="161" t="s">
        <v>18</v>
      </c>
      <c r="E50" s="160"/>
      <c r="F50" s="168">
        <f>SUM(F51)</f>
        <v>254.74</v>
      </c>
      <c r="G50" s="168">
        <f t="shared" ref="G50:H55" si="11">SUM(G51)</f>
        <v>0</v>
      </c>
      <c r="H50" s="168">
        <f t="shared" si="11"/>
        <v>0</v>
      </c>
    </row>
    <row r="51" spans="1:8" s="162" customFormat="1" ht="25.8" customHeight="1">
      <c r="A51" s="159" t="s">
        <v>28</v>
      </c>
      <c r="B51" s="160"/>
      <c r="C51" s="183" t="s">
        <v>46</v>
      </c>
      <c r="D51" s="161" t="s">
        <v>18</v>
      </c>
      <c r="E51" s="160"/>
      <c r="F51" s="168">
        <f>SUM(F52)</f>
        <v>254.74</v>
      </c>
      <c r="G51" s="168">
        <f t="shared" si="11"/>
        <v>0</v>
      </c>
      <c r="H51" s="168">
        <f t="shared" si="11"/>
        <v>0</v>
      </c>
    </row>
    <row r="52" spans="1:8" s="162" customFormat="1" ht="24">
      <c r="A52" s="159" t="s">
        <v>39</v>
      </c>
      <c r="B52" s="160"/>
      <c r="C52" s="184" t="s">
        <v>46</v>
      </c>
      <c r="D52" s="161" t="s">
        <v>20</v>
      </c>
      <c r="E52" s="160"/>
      <c r="F52" s="168">
        <f>SUM(F53)</f>
        <v>254.74</v>
      </c>
      <c r="G52" s="168">
        <f t="shared" si="11"/>
        <v>0</v>
      </c>
      <c r="H52" s="168">
        <f t="shared" si="11"/>
        <v>0</v>
      </c>
    </row>
    <row r="53" spans="1:8" s="162" customFormat="1">
      <c r="A53" s="159" t="s">
        <v>21</v>
      </c>
      <c r="B53" s="160"/>
      <c r="C53" s="184" t="s">
        <v>46</v>
      </c>
      <c r="D53" s="163" t="s">
        <v>22</v>
      </c>
      <c r="E53" s="160"/>
      <c r="F53" s="168">
        <f>SUM(F56+F58)</f>
        <v>254.74</v>
      </c>
      <c r="G53" s="168">
        <f>SUM(G56+G58)</f>
        <v>0</v>
      </c>
      <c r="H53" s="168">
        <f>SUM(H56+H58)</f>
        <v>0</v>
      </c>
    </row>
    <row r="54" spans="1:8" s="162" customFormat="1" ht="60">
      <c r="A54" s="159" t="s">
        <v>47</v>
      </c>
      <c r="B54" s="160"/>
      <c r="C54" s="184" t="s">
        <v>46</v>
      </c>
      <c r="D54" s="161" t="s">
        <v>48</v>
      </c>
      <c r="E54" s="160"/>
      <c r="F54" s="168">
        <f>SUM(F55)</f>
        <v>217.04</v>
      </c>
      <c r="G54" s="168">
        <f t="shared" si="11"/>
        <v>0</v>
      </c>
      <c r="H54" s="168">
        <f t="shared" si="11"/>
        <v>0</v>
      </c>
    </row>
    <row r="55" spans="1:8" s="167" customFormat="1">
      <c r="A55" s="193" t="s">
        <v>462</v>
      </c>
      <c r="B55" s="165"/>
      <c r="C55" s="184" t="s">
        <v>46</v>
      </c>
      <c r="D55" s="161" t="s">
        <v>48</v>
      </c>
      <c r="E55" s="160">
        <v>500</v>
      </c>
      <c r="F55" s="168">
        <f>SUM(F56)</f>
        <v>217.04</v>
      </c>
      <c r="G55" s="168">
        <f t="shared" si="11"/>
        <v>0</v>
      </c>
      <c r="H55" s="168">
        <f t="shared" si="11"/>
        <v>0</v>
      </c>
    </row>
    <row r="56" spans="1:8" s="167" customFormat="1" ht="19.2" customHeight="1">
      <c r="A56" s="194" t="s">
        <v>462</v>
      </c>
      <c r="B56" s="165"/>
      <c r="C56" s="182" t="s">
        <v>46</v>
      </c>
      <c r="D56" s="173" t="s">
        <v>48</v>
      </c>
      <c r="E56" s="165">
        <v>500</v>
      </c>
      <c r="F56" s="169">
        <v>217.04</v>
      </c>
      <c r="G56" s="169">
        <v>0</v>
      </c>
      <c r="H56" s="169">
        <v>0</v>
      </c>
    </row>
    <row r="57" spans="1:8" s="162" customFormat="1" ht="60.6" customHeight="1">
      <c r="A57" s="159" t="s">
        <v>50</v>
      </c>
      <c r="B57" s="160"/>
      <c r="C57" s="184" t="s">
        <v>46</v>
      </c>
      <c r="D57" s="161" t="s">
        <v>51</v>
      </c>
      <c r="E57" s="160"/>
      <c r="F57" s="168">
        <f>SUM(F58)</f>
        <v>37.700000000000003</v>
      </c>
      <c r="G57" s="168">
        <f t="shared" ref="G57:H57" si="12">SUM(G58)</f>
        <v>0</v>
      </c>
      <c r="H57" s="168">
        <f t="shared" si="12"/>
        <v>0</v>
      </c>
    </row>
    <row r="58" spans="1:8" s="167" customFormat="1" ht="15" customHeight="1">
      <c r="A58" s="194" t="s">
        <v>462</v>
      </c>
      <c r="B58" s="165"/>
      <c r="C58" s="182" t="s">
        <v>46</v>
      </c>
      <c r="D58" s="173" t="s">
        <v>51</v>
      </c>
      <c r="E58" s="165">
        <v>500</v>
      </c>
      <c r="F58" s="169">
        <v>37.700000000000003</v>
      </c>
      <c r="G58" s="169">
        <v>0</v>
      </c>
      <c r="H58" s="169">
        <v>0</v>
      </c>
    </row>
    <row r="59" spans="1:8" ht="23.4" hidden="1">
      <c r="A59" s="153" t="s">
        <v>52</v>
      </c>
      <c r="B59" s="141"/>
      <c r="C59" s="178">
        <v>107</v>
      </c>
      <c r="D59" s="143" t="s">
        <v>54</v>
      </c>
      <c r="E59" s="141"/>
      <c r="F59" s="141">
        <v>0</v>
      </c>
      <c r="G59" s="141">
        <v>0</v>
      </c>
      <c r="H59" s="141">
        <v>0</v>
      </c>
    </row>
    <row r="60" spans="1:8" ht="23.4" hidden="1">
      <c r="A60" s="153" t="s">
        <v>55</v>
      </c>
      <c r="B60" s="141"/>
      <c r="C60" s="178">
        <v>107</v>
      </c>
      <c r="D60" s="143" t="s">
        <v>56</v>
      </c>
      <c r="E60" s="141"/>
      <c r="F60" s="141">
        <v>0</v>
      </c>
      <c r="G60" s="141">
        <v>0</v>
      </c>
      <c r="H60" s="141">
        <v>0</v>
      </c>
    </row>
    <row r="61" spans="1:8" hidden="1">
      <c r="A61" s="153" t="s">
        <v>57</v>
      </c>
      <c r="B61" s="141"/>
      <c r="C61" s="178">
        <v>107</v>
      </c>
      <c r="D61" s="143" t="s">
        <v>56</v>
      </c>
      <c r="E61" s="141">
        <v>880</v>
      </c>
      <c r="F61" s="141"/>
      <c r="G61" s="141">
        <v>0</v>
      </c>
      <c r="H61" s="141">
        <v>0</v>
      </c>
    </row>
    <row r="62" spans="1:8" ht="23.4" hidden="1">
      <c r="A62" s="153" t="s">
        <v>59</v>
      </c>
      <c r="B62" s="141"/>
      <c r="C62" s="178">
        <v>111</v>
      </c>
      <c r="D62" s="143"/>
      <c r="E62" s="141"/>
      <c r="F62" s="141">
        <v>0</v>
      </c>
      <c r="G62" s="141">
        <v>0</v>
      </c>
      <c r="H62" s="141">
        <v>0</v>
      </c>
    </row>
    <row r="63" spans="1:8" s="167" customFormat="1">
      <c r="A63" s="208" t="s">
        <v>461</v>
      </c>
      <c r="B63" s="165"/>
      <c r="C63" s="184" t="s">
        <v>60</v>
      </c>
      <c r="E63" s="165"/>
      <c r="F63" s="168">
        <f t="shared" ref="F63:H67" si="13">SUM(F64)</f>
        <v>60</v>
      </c>
      <c r="G63" s="168">
        <f t="shared" si="13"/>
        <v>60</v>
      </c>
      <c r="H63" s="168">
        <f t="shared" si="13"/>
        <v>60</v>
      </c>
    </row>
    <row r="64" spans="1:8" s="167" customFormat="1">
      <c r="A64" s="208" t="s">
        <v>461</v>
      </c>
      <c r="B64" s="165"/>
      <c r="C64" s="184" t="s">
        <v>60</v>
      </c>
      <c r="D64" s="161" t="s">
        <v>448</v>
      </c>
      <c r="E64" s="165"/>
      <c r="F64" s="168">
        <f t="shared" si="13"/>
        <v>60</v>
      </c>
      <c r="G64" s="168">
        <f t="shared" si="13"/>
        <v>60</v>
      </c>
      <c r="H64" s="168">
        <f t="shared" si="13"/>
        <v>60</v>
      </c>
    </row>
    <row r="65" spans="1:8" s="167" customFormat="1" ht="24">
      <c r="A65" s="208" t="s">
        <v>79</v>
      </c>
      <c r="B65" s="165"/>
      <c r="C65" s="184" t="s">
        <v>60</v>
      </c>
      <c r="D65" s="161" t="s">
        <v>54</v>
      </c>
      <c r="E65" s="165"/>
      <c r="F65" s="168">
        <f t="shared" si="13"/>
        <v>60</v>
      </c>
      <c r="G65" s="168">
        <f t="shared" si="13"/>
        <v>60</v>
      </c>
      <c r="H65" s="168">
        <f t="shared" si="13"/>
        <v>60</v>
      </c>
    </row>
    <row r="66" spans="1:8">
      <c r="A66" s="193" t="s">
        <v>21</v>
      </c>
      <c r="B66" s="141"/>
      <c r="C66" s="183" t="s">
        <v>60</v>
      </c>
      <c r="D66" s="158" t="s">
        <v>80</v>
      </c>
      <c r="E66" s="141"/>
      <c r="F66" s="156">
        <f t="shared" si="13"/>
        <v>60</v>
      </c>
      <c r="G66" s="156">
        <f t="shared" si="13"/>
        <v>60</v>
      </c>
      <c r="H66" s="156">
        <f t="shared" si="13"/>
        <v>60</v>
      </c>
    </row>
    <row r="67" spans="1:8">
      <c r="A67" s="193" t="s">
        <v>21</v>
      </c>
      <c r="B67" s="141"/>
      <c r="C67" s="183" t="s">
        <v>60</v>
      </c>
      <c r="D67" s="158" t="s">
        <v>81</v>
      </c>
      <c r="E67" s="141"/>
      <c r="F67" s="156">
        <f t="shared" si="13"/>
        <v>60</v>
      </c>
      <c r="G67" s="156">
        <f t="shared" si="13"/>
        <v>60</v>
      </c>
      <c r="H67" s="156">
        <f t="shared" si="13"/>
        <v>60</v>
      </c>
    </row>
    <row r="68" spans="1:8" s="148" customFormat="1" ht="48">
      <c r="A68" s="193" t="s">
        <v>460</v>
      </c>
      <c r="B68" s="145"/>
      <c r="C68" s="183" t="s">
        <v>60</v>
      </c>
      <c r="D68" s="158" t="s">
        <v>62</v>
      </c>
      <c r="E68" s="145"/>
      <c r="F68" s="156">
        <f>SUM(F69)</f>
        <v>60</v>
      </c>
      <c r="G68" s="156">
        <f t="shared" ref="G68:H68" si="14">SUM(G69)</f>
        <v>60</v>
      </c>
      <c r="H68" s="156">
        <f t="shared" si="14"/>
        <v>60</v>
      </c>
    </row>
    <row r="69" spans="1:8">
      <c r="A69" s="194" t="s">
        <v>459</v>
      </c>
      <c r="B69" s="141"/>
      <c r="C69" s="185" t="s">
        <v>60</v>
      </c>
      <c r="D69" s="157" t="s">
        <v>62</v>
      </c>
      <c r="E69" s="141">
        <v>800</v>
      </c>
      <c r="F69" s="149">
        <v>60</v>
      </c>
      <c r="G69" s="149">
        <v>60</v>
      </c>
      <c r="H69" s="149">
        <v>60</v>
      </c>
    </row>
    <row r="70" spans="1:8" s="167" customFormat="1" ht="24">
      <c r="A70" s="208" t="s">
        <v>65</v>
      </c>
      <c r="B70" s="165"/>
      <c r="C70" s="184" t="s">
        <v>66</v>
      </c>
      <c r="D70" s="173"/>
      <c r="E70" s="165"/>
      <c r="F70" s="168">
        <f>SUM(F71)</f>
        <v>914.78</v>
      </c>
      <c r="G70" s="168">
        <f t="shared" ref="G70:H70" si="15">SUM(G71)</f>
        <v>56.02</v>
      </c>
      <c r="H70" s="168">
        <f t="shared" si="15"/>
        <v>56.02</v>
      </c>
    </row>
    <row r="71" spans="1:8" s="167" customFormat="1" ht="24">
      <c r="A71" s="208" t="s">
        <v>65</v>
      </c>
      <c r="B71" s="165"/>
      <c r="C71" s="184" t="s">
        <v>66</v>
      </c>
      <c r="D71" s="161" t="s">
        <v>448</v>
      </c>
      <c r="E71" s="165"/>
      <c r="F71" s="168">
        <f>F76+F84+F94</f>
        <v>914.78</v>
      </c>
      <c r="G71" s="168">
        <f>G76+G84+G94</f>
        <v>56.02</v>
      </c>
      <c r="H71" s="168">
        <f>H76+H84+H94</f>
        <v>56.02</v>
      </c>
    </row>
    <row r="72" spans="1:8" s="148" customFormat="1" ht="60">
      <c r="A72" s="154" t="s">
        <v>327</v>
      </c>
      <c r="B72" s="145"/>
      <c r="C72" s="183" t="s">
        <v>66</v>
      </c>
      <c r="D72" s="158" t="s">
        <v>68</v>
      </c>
      <c r="E72" s="145"/>
      <c r="F72" s="156">
        <f t="shared" ref="F72:H74" si="16">SUM(F73)</f>
        <v>15.5</v>
      </c>
      <c r="G72" s="156">
        <f t="shared" ref="G72:H72" si="17">SUM(G73)</f>
        <v>0</v>
      </c>
      <c r="H72" s="156">
        <f t="shared" si="17"/>
        <v>0</v>
      </c>
    </row>
    <row r="73" spans="1:8" s="148" customFormat="1" ht="12.6" customHeight="1">
      <c r="A73" s="154" t="s">
        <v>323</v>
      </c>
      <c r="B73" s="145"/>
      <c r="C73" s="183" t="s">
        <v>66</v>
      </c>
      <c r="D73" s="158" t="s">
        <v>332</v>
      </c>
      <c r="E73" s="145"/>
      <c r="F73" s="156">
        <f t="shared" si="16"/>
        <v>15.5</v>
      </c>
      <c r="G73" s="156">
        <f>SUM(G75)</f>
        <v>0</v>
      </c>
      <c r="H73" s="156">
        <f>SUM(H75)</f>
        <v>0</v>
      </c>
    </row>
    <row r="74" spans="1:8" s="148" customFormat="1" ht="50.4" customHeight="1">
      <c r="A74" s="193" t="s">
        <v>458</v>
      </c>
      <c r="B74" s="145"/>
      <c r="C74" s="183" t="s">
        <v>66</v>
      </c>
      <c r="D74" s="158" t="s">
        <v>332</v>
      </c>
      <c r="E74" s="150"/>
      <c r="F74" s="156">
        <f t="shared" si="16"/>
        <v>15.5</v>
      </c>
      <c r="G74" s="156">
        <f t="shared" si="16"/>
        <v>0</v>
      </c>
      <c r="H74" s="156">
        <f t="shared" si="16"/>
        <v>0</v>
      </c>
    </row>
    <row r="75" spans="1:8" s="148" customFormat="1" ht="47.4" customHeight="1">
      <c r="A75" s="154" t="s">
        <v>69</v>
      </c>
      <c r="B75" s="145"/>
      <c r="C75" s="183" t="s">
        <v>66</v>
      </c>
      <c r="D75" s="158" t="s">
        <v>289</v>
      </c>
      <c r="E75" s="145"/>
      <c r="F75" s="156">
        <f>SUM(F76)</f>
        <v>15.5</v>
      </c>
      <c r="G75" s="156">
        <f>SUM(G76)</f>
        <v>0</v>
      </c>
      <c r="H75" s="156">
        <f>SUM(H76)</f>
        <v>0</v>
      </c>
    </row>
    <row r="76" spans="1:8" ht="19.2" customHeight="1">
      <c r="A76" s="194" t="s">
        <v>387</v>
      </c>
      <c r="B76" s="141"/>
      <c r="C76" s="185" t="s">
        <v>66</v>
      </c>
      <c r="D76" s="157" t="s">
        <v>289</v>
      </c>
      <c r="E76" s="141">
        <v>200</v>
      </c>
      <c r="F76" s="149">
        <v>15.5</v>
      </c>
      <c r="G76" s="149">
        <v>0</v>
      </c>
      <c r="H76" s="149">
        <v>0</v>
      </c>
    </row>
    <row r="77" spans="1:8" ht="46.2" hidden="1">
      <c r="A77" s="153" t="s">
        <v>70</v>
      </c>
      <c r="B77" s="141"/>
      <c r="C77" s="185">
        <v>113</v>
      </c>
      <c r="D77" s="157" t="s">
        <v>71</v>
      </c>
      <c r="E77" s="141"/>
      <c r="F77" s="141">
        <v>0</v>
      </c>
      <c r="G77" s="141">
        <v>0</v>
      </c>
      <c r="H77" s="141">
        <v>0</v>
      </c>
    </row>
    <row r="78" spans="1:8" ht="103.2" hidden="1">
      <c r="A78" s="155" t="s">
        <v>72</v>
      </c>
      <c r="B78" s="141"/>
      <c r="C78" s="185">
        <v>113</v>
      </c>
      <c r="D78" s="157" t="s">
        <v>73</v>
      </c>
      <c r="E78" s="141"/>
      <c r="F78" s="141">
        <v>0</v>
      </c>
      <c r="G78" s="141">
        <v>0</v>
      </c>
      <c r="H78" s="141">
        <v>0</v>
      </c>
    </row>
    <row r="79" spans="1:8" ht="114.6" hidden="1">
      <c r="A79" s="155" t="s">
        <v>74</v>
      </c>
      <c r="B79" s="141"/>
      <c r="C79" s="185">
        <v>113</v>
      </c>
      <c r="D79" s="157" t="s">
        <v>75</v>
      </c>
      <c r="E79" s="141"/>
      <c r="F79" s="141">
        <v>0</v>
      </c>
      <c r="G79" s="141">
        <v>0</v>
      </c>
      <c r="H79" s="141">
        <v>0</v>
      </c>
    </row>
    <row r="80" spans="1:8" ht="24">
      <c r="A80" s="193" t="s">
        <v>17</v>
      </c>
      <c r="B80" s="141"/>
      <c r="C80" s="183" t="s">
        <v>66</v>
      </c>
      <c r="D80" s="161" t="s">
        <v>18</v>
      </c>
      <c r="E80" s="141"/>
      <c r="F80" s="156">
        <f t="shared" ref="F80:F82" si="18">SUM(F81)</f>
        <v>3.52</v>
      </c>
      <c r="G80" s="156">
        <f t="shared" ref="G80" si="19">SUM(G81)</f>
        <v>3.52</v>
      </c>
      <c r="H80" s="156">
        <f t="shared" ref="H80" si="20">SUM(H81)</f>
        <v>3.52</v>
      </c>
    </row>
    <row r="81" spans="1:8" ht="24">
      <c r="A81" s="193" t="s">
        <v>19</v>
      </c>
      <c r="B81" s="141"/>
      <c r="C81" s="183" t="s">
        <v>66</v>
      </c>
      <c r="D81" s="161" t="s">
        <v>20</v>
      </c>
      <c r="E81" s="141"/>
      <c r="F81" s="156">
        <f t="shared" si="18"/>
        <v>3.52</v>
      </c>
      <c r="G81" s="156">
        <f t="shared" ref="G81" si="21">SUM(G82)</f>
        <v>3.52</v>
      </c>
      <c r="H81" s="156">
        <f t="shared" ref="H81" si="22">SUM(H82)</f>
        <v>3.52</v>
      </c>
    </row>
    <row r="82" spans="1:8">
      <c r="A82" s="193" t="s">
        <v>21</v>
      </c>
      <c r="B82" s="141"/>
      <c r="C82" s="183" t="s">
        <v>66</v>
      </c>
      <c r="D82" s="161" t="s">
        <v>22</v>
      </c>
      <c r="E82" s="141"/>
      <c r="F82" s="156">
        <f t="shared" si="18"/>
        <v>3.52</v>
      </c>
      <c r="G82" s="156">
        <f t="shared" ref="G82" si="23">SUM(G83)</f>
        <v>3.52</v>
      </c>
      <c r="H82" s="156">
        <f t="shared" ref="H82" si="24">SUM(H83)</f>
        <v>3.52</v>
      </c>
    </row>
    <row r="83" spans="1:8" s="162" customFormat="1" ht="86.4" customHeight="1">
      <c r="A83" s="159" t="s">
        <v>77</v>
      </c>
      <c r="B83" s="160"/>
      <c r="C83" s="183" t="s">
        <v>66</v>
      </c>
      <c r="D83" s="161" t="s">
        <v>78</v>
      </c>
      <c r="E83" s="160"/>
      <c r="F83" s="156">
        <f>SUM(F84)</f>
        <v>3.52</v>
      </c>
      <c r="G83" s="156">
        <f>SUM(G84)</f>
        <v>3.52</v>
      </c>
      <c r="H83" s="156">
        <f>SUM(H84)</f>
        <v>3.52</v>
      </c>
    </row>
    <row r="84" spans="1:8">
      <c r="A84" s="194" t="s">
        <v>387</v>
      </c>
      <c r="B84" s="141"/>
      <c r="C84" s="185" t="s">
        <v>66</v>
      </c>
      <c r="D84" s="157" t="s">
        <v>78</v>
      </c>
      <c r="E84" s="141">
        <v>244</v>
      </c>
      <c r="F84" s="149">
        <v>3.52</v>
      </c>
      <c r="G84" s="149">
        <v>3.52</v>
      </c>
      <c r="H84" s="149">
        <v>3.52</v>
      </c>
    </row>
    <row r="85" spans="1:8" ht="23.4" hidden="1">
      <c r="A85" s="153" t="s">
        <v>79</v>
      </c>
      <c r="B85" s="141"/>
      <c r="C85" s="178">
        <v>113</v>
      </c>
      <c r="D85" s="143" t="s">
        <v>54</v>
      </c>
      <c r="E85" s="141"/>
      <c r="F85" s="141">
        <v>0</v>
      </c>
      <c r="G85" s="141">
        <v>0</v>
      </c>
      <c r="H85" s="141">
        <v>0</v>
      </c>
    </row>
    <row r="86" spans="1:8" hidden="1">
      <c r="A86" s="153" t="s">
        <v>21</v>
      </c>
      <c r="B86" s="141"/>
      <c r="C86" s="178">
        <v>113</v>
      </c>
      <c r="D86" s="143" t="s">
        <v>80</v>
      </c>
      <c r="E86" s="141"/>
      <c r="F86" s="141">
        <v>0</v>
      </c>
      <c r="G86" s="141">
        <v>0</v>
      </c>
      <c r="H86" s="141">
        <v>0</v>
      </c>
    </row>
    <row r="87" spans="1:8" hidden="1">
      <c r="A87" s="153" t="s">
        <v>21</v>
      </c>
      <c r="B87" s="141"/>
      <c r="C87" s="178">
        <v>113</v>
      </c>
      <c r="D87" s="143" t="s">
        <v>81</v>
      </c>
      <c r="E87" s="141"/>
      <c r="F87" s="141">
        <v>0</v>
      </c>
      <c r="G87" s="141">
        <v>0</v>
      </c>
      <c r="H87" s="141">
        <v>0</v>
      </c>
    </row>
    <row r="88" spans="1:8" ht="34.799999999999997" hidden="1">
      <c r="A88" s="153" t="s">
        <v>82</v>
      </c>
      <c r="B88" s="141"/>
      <c r="C88" s="178">
        <v>113</v>
      </c>
      <c r="D88" s="143" t="s">
        <v>83</v>
      </c>
      <c r="E88" s="141"/>
      <c r="F88" s="141">
        <v>0</v>
      </c>
      <c r="G88" s="141">
        <v>0</v>
      </c>
      <c r="H88" s="141">
        <v>0</v>
      </c>
    </row>
    <row r="89" spans="1:8" ht="23.4" hidden="1">
      <c r="A89" s="153" t="s">
        <v>24</v>
      </c>
      <c r="B89" s="141"/>
      <c r="C89" s="178">
        <v>113</v>
      </c>
      <c r="D89" s="143" t="s">
        <v>83</v>
      </c>
      <c r="E89" s="141">
        <v>200</v>
      </c>
      <c r="F89" s="141">
        <v>0</v>
      </c>
      <c r="G89" s="141">
        <v>0</v>
      </c>
      <c r="H89" s="141">
        <v>0</v>
      </c>
    </row>
    <row r="90" spans="1:8" s="167" customFormat="1" ht="24">
      <c r="A90" s="208" t="s">
        <v>79</v>
      </c>
      <c r="B90" s="165"/>
      <c r="C90" s="184" t="s">
        <v>66</v>
      </c>
      <c r="D90" s="161" t="s">
        <v>54</v>
      </c>
      <c r="E90" s="160"/>
      <c r="F90" s="168">
        <f>SUM(F91)</f>
        <v>895.76</v>
      </c>
      <c r="G90" s="168">
        <f t="shared" ref="G90:H92" si="25">SUM(G91)</f>
        <v>52.5</v>
      </c>
      <c r="H90" s="168">
        <f t="shared" si="25"/>
        <v>52.5</v>
      </c>
    </row>
    <row r="91" spans="1:8" s="167" customFormat="1" ht="19.2" customHeight="1">
      <c r="A91" s="208" t="s">
        <v>21</v>
      </c>
      <c r="B91" s="165"/>
      <c r="C91" s="184" t="s">
        <v>66</v>
      </c>
      <c r="D91" s="161" t="s">
        <v>80</v>
      </c>
      <c r="E91" s="165"/>
      <c r="F91" s="168">
        <f>SUM(F92)</f>
        <v>895.76</v>
      </c>
      <c r="G91" s="168">
        <f t="shared" si="25"/>
        <v>52.5</v>
      </c>
      <c r="H91" s="168">
        <f t="shared" si="25"/>
        <v>52.5</v>
      </c>
    </row>
    <row r="92" spans="1:8" s="167" customFormat="1" ht="16.2" customHeight="1">
      <c r="A92" s="208" t="s">
        <v>21</v>
      </c>
      <c r="B92" s="165"/>
      <c r="C92" s="184" t="s">
        <v>66</v>
      </c>
      <c r="D92" s="161" t="s">
        <v>81</v>
      </c>
      <c r="E92" s="165"/>
      <c r="F92" s="168">
        <f t="shared" ref="F92" si="26">SUM(F93)</f>
        <v>895.76</v>
      </c>
      <c r="G92" s="168">
        <f t="shared" si="25"/>
        <v>52.5</v>
      </c>
      <c r="H92" s="168">
        <f t="shared" si="25"/>
        <v>52.5</v>
      </c>
    </row>
    <row r="93" spans="1:8" s="167" customFormat="1" ht="24.6" customHeight="1">
      <c r="A93" s="208" t="s">
        <v>457</v>
      </c>
      <c r="B93" s="165"/>
      <c r="C93" s="184" t="s">
        <v>66</v>
      </c>
      <c r="D93" s="161" t="s">
        <v>83</v>
      </c>
      <c r="E93" s="165"/>
      <c r="F93" s="168">
        <f>SUM(F94)</f>
        <v>895.76</v>
      </c>
      <c r="G93" s="168">
        <f t="shared" ref="G93:H93" si="27">SUM(G94)</f>
        <v>52.5</v>
      </c>
      <c r="H93" s="168">
        <f t="shared" si="27"/>
        <v>52.5</v>
      </c>
    </row>
    <row r="94" spans="1:8" s="167" customFormat="1">
      <c r="A94" s="209" t="s">
        <v>387</v>
      </c>
      <c r="B94" s="165"/>
      <c r="C94" s="182" t="s">
        <v>66</v>
      </c>
      <c r="D94" s="166" t="s">
        <v>83</v>
      </c>
      <c r="E94" s="165">
        <v>200</v>
      </c>
      <c r="F94" s="169">
        <v>895.76</v>
      </c>
      <c r="G94" s="169">
        <v>52.5</v>
      </c>
      <c r="H94" s="169">
        <v>52.5</v>
      </c>
    </row>
    <row r="95" spans="1:8" s="162" customFormat="1">
      <c r="A95" s="159" t="s">
        <v>84</v>
      </c>
      <c r="B95" s="160"/>
      <c r="C95" s="180" t="s">
        <v>85</v>
      </c>
      <c r="D95" s="163"/>
      <c r="E95" s="160"/>
      <c r="F95" s="168">
        <f t="shared" ref="F95:H99" si="28">SUM(F96)</f>
        <v>214.79999999999998</v>
      </c>
      <c r="G95" s="168">
        <f t="shared" si="28"/>
        <v>233.1</v>
      </c>
      <c r="H95" s="168">
        <f t="shared" si="28"/>
        <v>240.79999999999998</v>
      </c>
    </row>
    <row r="96" spans="1:8" s="148" customFormat="1" ht="24">
      <c r="A96" s="154" t="s">
        <v>86</v>
      </c>
      <c r="B96" s="145"/>
      <c r="C96" s="183" t="s">
        <v>87</v>
      </c>
      <c r="D96" s="146" t="s">
        <v>448</v>
      </c>
      <c r="E96" s="145"/>
      <c r="F96" s="156">
        <f t="shared" si="28"/>
        <v>214.79999999999998</v>
      </c>
      <c r="G96" s="156">
        <f t="shared" si="28"/>
        <v>233.1</v>
      </c>
      <c r="H96" s="156">
        <f t="shared" si="28"/>
        <v>240.79999999999998</v>
      </c>
    </row>
    <row r="97" spans="1:8" ht="24">
      <c r="A97" s="154" t="s">
        <v>79</v>
      </c>
      <c r="B97" s="145"/>
      <c r="C97" s="183" t="s">
        <v>87</v>
      </c>
      <c r="D97" s="146" t="s">
        <v>54</v>
      </c>
      <c r="E97" s="145"/>
      <c r="F97" s="156">
        <f t="shared" si="28"/>
        <v>214.79999999999998</v>
      </c>
      <c r="G97" s="156">
        <f t="shared" si="28"/>
        <v>233.1</v>
      </c>
      <c r="H97" s="156">
        <f t="shared" si="28"/>
        <v>240.79999999999998</v>
      </c>
    </row>
    <row r="98" spans="1:8">
      <c r="A98" s="154" t="s">
        <v>453</v>
      </c>
      <c r="B98" s="145"/>
      <c r="C98" s="183" t="s">
        <v>87</v>
      </c>
      <c r="D98" s="146" t="s">
        <v>80</v>
      </c>
      <c r="E98" s="145"/>
      <c r="F98" s="156">
        <f t="shared" si="28"/>
        <v>214.79999999999998</v>
      </c>
      <c r="G98" s="156">
        <f t="shared" si="28"/>
        <v>233.1</v>
      </c>
      <c r="H98" s="156">
        <f t="shared" si="28"/>
        <v>240.79999999999998</v>
      </c>
    </row>
    <row r="99" spans="1:8">
      <c r="A99" s="154" t="s">
        <v>453</v>
      </c>
      <c r="B99" s="145"/>
      <c r="C99" s="183" t="s">
        <v>87</v>
      </c>
      <c r="D99" s="158" t="s">
        <v>81</v>
      </c>
      <c r="E99" s="145"/>
      <c r="F99" s="156">
        <f t="shared" si="28"/>
        <v>214.79999999999998</v>
      </c>
      <c r="G99" s="156">
        <f t="shared" si="28"/>
        <v>233.1</v>
      </c>
      <c r="H99" s="156">
        <f t="shared" si="28"/>
        <v>240.79999999999998</v>
      </c>
    </row>
    <row r="100" spans="1:8" ht="48">
      <c r="A100" s="193" t="s">
        <v>454</v>
      </c>
      <c r="B100" s="141"/>
      <c r="C100" s="183" t="s">
        <v>87</v>
      </c>
      <c r="D100" s="158" t="s">
        <v>90</v>
      </c>
      <c r="E100" s="145"/>
      <c r="F100" s="156">
        <f>SUM(F102+F104+F106)</f>
        <v>214.79999999999998</v>
      </c>
      <c r="G100" s="156">
        <f t="shared" ref="G100:H100" si="29">SUM(G102+G104+G106)</f>
        <v>233.1</v>
      </c>
      <c r="H100" s="156">
        <f t="shared" si="29"/>
        <v>240.79999999999998</v>
      </c>
    </row>
    <row r="101" spans="1:8" ht="24">
      <c r="A101" s="193" t="s">
        <v>455</v>
      </c>
      <c r="B101" s="141"/>
      <c r="C101" s="183" t="s">
        <v>87</v>
      </c>
      <c r="D101" s="158" t="s">
        <v>90</v>
      </c>
      <c r="E101" s="145">
        <v>100</v>
      </c>
      <c r="F101" s="156">
        <f>SUM(F102)</f>
        <v>153.52000000000001</v>
      </c>
      <c r="G101" s="156">
        <f t="shared" ref="G101:H101" si="30">SUM(G102)</f>
        <v>166.57</v>
      </c>
      <c r="H101" s="156">
        <f t="shared" si="30"/>
        <v>184.95</v>
      </c>
    </row>
    <row r="102" spans="1:8" ht="22.8">
      <c r="A102" s="194" t="s">
        <v>455</v>
      </c>
      <c r="B102" s="141"/>
      <c r="C102" s="185" t="s">
        <v>87</v>
      </c>
      <c r="D102" s="157" t="s">
        <v>90</v>
      </c>
      <c r="E102" s="150">
        <v>100</v>
      </c>
      <c r="F102" s="187">
        <v>153.52000000000001</v>
      </c>
      <c r="G102" s="187">
        <v>166.57</v>
      </c>
      <c r="H102" s="187">
        <v>184.95</v>
      </c>
    </row>
    <row r="103" spans="1:8" ht="72">
      <c r="A103" s="193" t="s">
        <v>456</v>
      </c>
      <c r="B103" s="141"/>
      <c r="C103" s="176" t="s">
        <v>87</v>
      </c>
      <c r="D103" s="146" t="s">
        <v>90</v>
      </c>
      <c r="E103" s="205">
        <v>100</v>
      </c>
      <c r="F103" s="199">
        <v>46.36</v>
      </c>
      <c r="G103" s="199">
        <v>50.61</v>
      </c>
      <c r="H103" s="199">
        <v>55.85</v>
      </c>
    </row>
    <row r="104" spans="1:8" ht="57">
      <c r="A104" s="197" t="s">
        <v>456</v>
      </c>
      <c r="B104" s="141"/>
      <c r="C104" s="185" t="s">
        <v>87</v>
      </c>
      <c r="D104" s="157" t="s">
        <v>90</v>
      </c>
      <c r="E104" s="141">
        <v>100</v>
      </c>
      <c r="F104" s="192">
        <v>46.36</v>
      </c>
      <c r="G104" s="192">
        <v>50.61</v>
      </c>
      <c r="H104" s="192">
        <v>55.85</v>
      </c>
    </row>
    <row r="105" spans="1:8" s="167" customFormat="1">
      <c r="A105" s="208" t="s">
        <v>387</v>
      </c>
      <c r="B105" s="165"/>
      <c r="C105" s="184" t="s">
        <v>87</v>
      </c>
      <c r="D105" s="161" t="s">
        <v>90</v>
      </c>
      <c r="E105" s="160">
        <v>200</v>
      </c>
      <c r="F105" s="217">
        <v>14.92</v>
      </c>
      <c r="G105" s="217">
        <v>15.92</v>
      </c>
      <c r="H105" s="217">
        <v>0</v>
      </c>
    </row>
    <row r="106" spans="1:8" s="167" customFormat="1">
      <c r="A106" s="209" t="s">
        <v>387</v>
      </c>
      <c r="B106" s="165"/>
      <c r="C106" s="182" t="s">
        <v>87</v>
      </c>
      <c r="D106" s="173" t="s">
        <v>90</v>
      </c>
      <c r="E106" s="165">
        <v>200</v>
      </c>
      <c r="F106" s="218">
        <v>14.92</v>
      </c>
      <c r="G106" s="218">
        <v>15.92</v>
      </c>
      <c r="H106" s="218">
        <v>0</v>
      </c>
    </row>
    <row r="107" spans="1:8" s="162" customFormat="1" ht="36">
      <c r="A107" s="159" t="s">
        <v>91</v>
      </c>
      <c r="B107" s="160"/>
      <c r="C107" s="180" t="s">
        <v>92</v>
      </c>
      <c r="D107" s="161"/>
      <c r="E107" s="160"/>
      <c r="F107" s="204">
        <f>SUM(F115+F141)</f>
        <v>366.86</v>
      </c>
      <c r="G107" s="204">
        <f>SUM(G115+G141)</f>
        <v>45.3</v>
      </c>
      <c r="H107" s="204">
        <f>SUM(H115+H141)</f>
        <v>40</v>
      </c>
    </row>
    <row r="108" spans="1:8" s="167" customFormat="1" ht="23.4" hidden="1">
      <c r="A108" s="164" t="s">
        <v>79</v>
      </c>
      <c r="B108" s="165"/>
      <c r="C108" s="181">
        <v>309</v>
      </c>
      <c r="D108" s="166" t="s">
        <v>54</v>
      </c>
      <c r="E108" s="165"/>
      <c r="F108" s="156">
        <f t="shared" ref="F108:H114" si="31">SUM(F109)</f>
        <v>361.76</v>
      </c>
      <c r="G108" s="156">
        <f t="shared" si="31"/>
        <v>40</v>
      </c>
      <c r="H108" s="156">
        <f t="shared" si="31"/>
        <v>40</v>
      </c>
    </row>
    <row r="109" spans="1:8" s="167" customFormat="1" hidden="1">
      <c r="A109" s="164" t="s">
        <v>21</v>
      </c>
      <c r="B109" s="165"/>
      <c r="C109" s="181">
        <v>309</v>
      </c>
      <c r="D109" s="166" t="s">
        <v>80</v>
      </c>
      <c r="E109" s="165"/>
      <c r="F109" s="156">
        <f t="shared" si="31"/>
        <v>361.76</v>
      </c>
      <c r="G109" s="156">
        <f t="shared" si="31"/>
        <v>40</v>
      </c>
      <c r="H109" s="156">
        <f t="shared" si="31"/>
        <v>40</v>
      </c>
    </row>
    <row r="110" spans="1:8" s="167" customFormat="1" hidden="1">
      <c r="A110" s="164" t="s">
        <v>21</v>
      </c>
      <c r="B110" s="165"/>
      <c r="C110" s="181">
        <v>309</v>
      </c>
      <c r="D110" s="166" t="s">
        <v>81</v>
      </c>
      <c r="E110" s="165"/>
      <c r="F110" s="156">
        <f t="shared" si="31"/>
        <v>361.76</v>
      </c>
      <c r="G110" s="156">
        <f t="shared" si="31"/>
        <v>40</v>
      </c>
      <c r="H110" s="156">
        <f t="shared" si="31"/>
        <v>40</v>
      </c>
    </row>
    <row r="111" spans="1:8" s="167" customFormat="1" ht="34.799999999999997" hidden="1">
      <c r="A111" s="164" t="s">
        <v>97</v>
      </c>
      <c r="B111" s="165"/>
      <c r="C111" s="181">
        <v>309</v>
      </c>
      <c r="D111" s="166" t="s">
        <v>98</v>
      </c>
      <c r="E111" s="165"/>
      <c r="F111" s="156">
        <f t="shared" si="31"/>
        <v>361.76</v>
      </c>
      <c r="G111" s="156">
        <f t="shared" si="31"/>
        <v>40</v>
      </c>
      <c r="H111" s="156">
        <f t="shared" si="31"/>
        <v>40</v>
      </c>
    </row>
    <row r="112" spans="1:8" s="167" customFormat="1" ht="23.4" hidden="1">
      <c r="A112" s="164" t="s">
        <v>24</v>
      </c>
      <c r="B112" s="165"/>
      <c r="C112" s="181">
        <v>309</v>
      </c>
      <c r="D112" s="166" t="s">
        <v>98</v>
      </c>
      <c r="E112" s="165">
        <v>200</v>
      </c>
      <c r="F112" s="156">
        <f t="shared" si="31"/>
        <v>361.76</v>
      </c>
      <c r="G112" s="156">
        <f t="shared" si="31"/>
        <v>40</v>
      </c>
      <c r="H112" s="156">
        <f t="shared" si="31"/>
        <v>40</v>
      </c>
    </row>
    <row r="113" spans="1:8" s="167" customFormat="1" ht="34.799999999999997" hidden="1">
      <c r="A113" s="164" t="s">
        <v>103</v>
      </c>
      <c r="B113" s="165"/>
      <c r="C113" s="181">
        <v>309</v>
      </c>
      <c r="D113" s="166" t="s">
        <v>233</v>
      </c>
      <c r="E113" s="165"/>
      <c r="F113" s="156">
        <f t="shared" si="31"/>
        <v>361.76</v>
      </c>
      <c r="G113" s="156">
        <f t="shared" si="31"/>
        <v>40</v>
      </c>
      <c r="H113" s="156">
        <f t="shared" si="31"/>
        <v>40</v>
      </c>
    </row>
    <row r="114" spans="1:8" s="167" customFormat="1" ht="23.4" hidden="1">
      <c r="A114" s="164" t="s">
        <v>24</v>
      </c>
      <c r="B114" s="165"/>
      <c r="C114" s="181">
        <v>309</v>
      </c>
      <c r="D114" s="166" t="s">
        <v>233</v>
      </c>
      <c r="E114" s="165">
        <v>200</v>
      </c>
      <c r="F114" s="156">
        <f t="shared" si="31"/>
        <v>361.76</v>
      </c>
      <c r="G114" s="156">
        <f t="shared" si="31"/>
        <v>40</v>
      </c>
      <c r="H114" s="156">
        <f t="shared" si="31"/>
        <v>40</v>
      </c>
    </row>
    <row r="115" spans="1:8" s="167" customFormat="1">
      <c r="A115" s="164"/>
      <c r="B115" s="165"/>
      <c r="C115" s="180" t="s">
        <v>100</v>
      </c>
      <c r="D115" s="166"/>
      <c r="E115" s="165"/>
      <c r="F115" s="156">
        <f t="shared" ref="F115:H119" si="32">SUM(F116)</f>
        <v>361.76</v>
      </c>
      <c r="G115" s="156">
        <f t="shared" si="32"/>
        <v>40</v>
      </c>
      <c r="H115" s="156">
        <f t="shared" si="32"/>
        <v>40</v>
      </c>
    </row>
    <row r="116" spans="1:8" s="162" customFormat="1" ht="13.2" customHeight="1">
      <c r="B116" s="160"/>
      <c r="C116" s="180" t="s">
        <v>100</v>
      </c>
      <c r="D116" s="163" t="s">
        <v>448</v>
      </c>
      <c r="E116" s="160"/>
      <c r="F116" s="156">
        <f>SUM(F121+F134)</f>
        <v>361.76</v>
      </c>
      <c r="G116" s="156">
        <f>SUM(G121+G134)</f>
        <v>40</v>
      </c>
      <c r="H116" s="156">
        <f>SUM(H121+H134)</f>
        <v>40</v>
      </c>
    </row>
    <row r="117" spans="1:8" s="162" customFormat="1" ht="72" customHeight="1">
      <c r="A117" s="159" t="s">
        <v>349</v>
      </c>
      <c r="B117" s="160"/>
      <c r="C117" s="180" t="s">
        <v>100</v>
      </c>
      <c r="D117" s="163" t="s">
        <v>101</v>
      </c>
      <c r="E117" s="160"/>
      <c r="F117" s="156">
        <f t="shared" si="32"/>
        <v>40</v>
      </c>
      <c r="G117" s="156">
        <f t="shared" si="32"/>
        <v>40</v>
      </c>
      <c r="H117" s="156">
        <f t="shared" si="32"/>
        <v>40</v>
      </c>
    </row>
    <row r="118" spans="1:8" s="162" customFormat="1" ht="13.8" customHeight="1">
      <c r="A118" s="159" t="s">
        <v>323</v>
      </c>
      <c r="B118" s="160"/>
      <c r="C118" s="180" t="s">
        <v>100</v>
      </c>
      <c r="D118" s="163" t="s">
        <v>334</v>
      </c>
      <c r="E118" s="160"/>
      <c r="F118" s="156">
        <f t="shared" si="32"/>
        <v>40</v>
      </c>
      <c r="G118" s="156">
        <f t="shared" si="32"/>
        <v>40</v>
      </c>
      <c r="H118" s="156">
        <f t="shared" si="32"/>
        <v>40</v>
      </c>
    </row>
    <row r="119" spans="1:8" s="167" customFormat="1" ht="67.8" customHeight="1">
      <c r="A119" s="193" t="s">
        <v>452</v>
      </c>
      <c r="B119" s="165"/>
      <c r="C119" s="184" t="s">
        <v>100</v>
      </c>
      <c r="D119" s="161" t="s">
        <v>284</v>
      </c>
      <c r="E119" s="165"/>
      <c r="F119" s="156">
        <f t="shared" si="32"/>
        <v>40</v>
      </c>
      <c r="G119" s="156">
        <f t="shared" si="32"/>
        <v>40</v>
      </c>
      <c r="H119" s="156">
        <f t="shared" si="32"/>
        <v>40</v>
      </c>
    </row>
    <row r="120" spans="1:8" ht="16.8" customHeight="1">
      <c r="A120" s="159" t="s">
        <v>99</v>
      </c>
      <c r="B120" s="141"/>
      <c r="C120" s="184" t="s">
        <v>100</v>
      </c>
      <c r="D120" s="158" t="s">
        <v>283</v>
      </c>
      <c r="E120" s="141"/>
      <c r="F120" s="156">
        <f>SUM(F121)</f>
        <v>40</v>
      </c>
      <c r="G120" s="156">
        <f t="shared" ref="G120:H120" si="33">SUM(G121)</f>
        <v>40</v>
      </c>
      <c r="H120" s="156">
        <f t="shared" si="33"/>
        <v>40</v>
      </c>
    </row>
    <row r="121" spans="1:8" ht="11.4" customHeight="1">
      <c r="A121" s="194" t="s">
        <v>387</v>
      </c>
      <c r="B121" s="141"/>
      <c r="C121" s="182" t="s">
        <v>100</v>
      </c>
      <c r="D121" s="157" t="s">
        <v>283</v>
      </c>
      <c r="E121" s="141">
        <v>200</v>
      </c>
      <c r="F121" s="149">
        <v>40</v>
      </c>
      <c r="G121" s="149">
        <v>40</v>
      </c>
      <c r="H121" s="149">
        <v>40</v>
      </c>
    </row>
    <row r="122" spans="1:8" ht="69" hidden="1">
      <c r="A122" s="153" t="s">
        <v>102</v>
      </c>
      <c r="B122" s="141"/>
      <c r="C122" s="178">
        <v>310</v>
      </c>
      <c r="D122" s="143" t="s">
        <v>302</v>
      </c>
      <c r="E122" s="141"/>
      <c r="F122" s="141"/>
      <c r="G122" s="141">
        <v>0</v>
      </c>
      <c r="H122" s="141">
        <v>0</v>
      </c>
    </row>
    <row r="123" spans="1:8" ht="23.4" hidden="1">
      <c r="A123" s="153" t="s">
        <v>24</v>
      </c>
      <c r="B123" s="141"/>
      <c r="C123" s="178">
        <v>310</v>
      </c>
      <c r="D123" s="143" t="s">
        <v>302</v>
      </c>
      <c r="E123" s="141"/>
      <c r="F123" s="141"/>
      <c r="G123" s="141">
        <v>0</v>
      </c>
      <c r="H123" s="141">
        <v>0</v>
      </c>
    </row>
    <row r="124" spans="1:8" hidden="1">
      <c r="A124" s="153" t="s">
        <v>301</v>
      </c>
      <c r="B124" s="141"/>
      <c r="C124" s="178">
        <v>310</v>
      </c>
      <c r="D124" s="143" t="s">
        <v>302</v>
      </c>
      <c r="E124" s="141">
        <v>200</v>
      </c>
      <c r="F124" s="141"/>
      <c r="G124" s="141">
        <v>0</v>
      </c>
      <c r="H124" s="141">
        <v>0</v>
      </c>
    </row>
    <row r="125" spans="1:8" ht="80.400000000000006" hidden="1">
      <c r="A125" s="153" t="s">
        <v>326</v>
      </c>
      <c r="B125" s="141"/>
      <c r="C125" s="178">
        <v>310</v>
      </c>
      <c r="D125" s="143" t="s">
        <v>132</v>
      </c>
      <c r="E125" s="141"/>
      <c r="F125" s="141">
        <v>0</v>
      </c>
      <c r="G125" s="141">
        <v>0</v>
      </c>
      <c r="H125" s="141">
        <v>0</v>
      </c>
    </row>
    <row r="126" spans="1:8" hidden="1">
      <c r="A126" s="153" t="s">
        <v>323</v>
      </c>
      <c r="B126" s="141"/>
      <c r="C126" s="178">
        <v>310</v>
      </c>
      <c r="D126" s="143" t="s">
        <v>335</v>
      </c>
      <c r="E126" s="141"/>
      <c r="F126" s="141">
        <v>0</v>
      </c>
      <c r="G126" s="141">
        <v>0</v>
      </c>
      <c r="H126" s="141">
        <v>0</v>
      </c>
    </row>
    <row r="127" spans="1:8" ht="46.2" hidden="1">
      <c r="A127" s="153" t="s">
        <v>321</v>
      </c>
      <c r="B127" s="141"/>
      <c r="C127" s="178">
        <v>310</v>
      </c>
      <c r="D127" s="143" t="s">
        <v>281</v>
      </c>
      <c r="E127" s="141"/>
      <c r="F127" s="141">
        <v>0</v>
      </c>
      <c r="G127" s="141">
        <v>0</v>
      </c>
      <c r="H127" s="141">
        <v>0</v>
      </c>
    </row>
    <row r="128" spans="1:8" ht="91.8" hidden="1">
      <c r="A128" s="155" t="s">
        <v>133</v>
      </c>
      <c r="B128" s="141"/>
      <c r="C128" s="178">
        <v>310</v>
      </c>
      <c r="D128" s="143" t="s">
        <v>281</v>
      </c>
      <c r="E128" s="141"/>
      <c r="F128" s="141">
        <v>0</v>
      </c>
      <c r="G128" s="141">
        <v>0</v>
      </c>
      <c r="H128" s="141">
        <v>0</v>
      </c>
    </row>
    <row r="129" spans="1:8" ht="34.799999999999997" hidden="1">
      <c r="A129" s="153" t="s">
        <v>76</v>
      </c>
      <c r="B129" s="141"/>
      <c r="C129" s="178">
        <v>310</v>
      </c>
      <c r="D129" s="143" t="s">
        <v>281</v>
      </c>
      <c r="E129" s="141">
        <v>200</v>
      </c>
      <c r="F129" s="141">
        <v>0</v>
      </c>
      <c r="G129" s="141">
        <v>0</v>
      </c>
      <c r="H129" s="141">
        <v>0</v>
      </c>
    </row>
    <row r="130" spans="1:8" s="167" customFormat="1" ht="24">
      <c r="A130" s="208" t="s">
        <v>79</v>
      </c>
      <c r="B130" s="165"/>
      <c r="C130" s="184" t="s">
        <v>100</v>
      </c>
      <c r="D130" s="220" t="s">
        <v>418</v>
      </c>
      <c r="E130" s="220"/>
      <c r="F130" s="217">
        <v>321.76</v>
      </c>
      <c r="G130" s="217">
        <v>0</v>
      </c>
      <c r="H130" s="217">
        <v>0</v>
      </c>
    </row>
    <row r="131" spans="1:8" s="167" customFormat="1">
      <c r="A131" s="208" t="s">
        <v>21</v>
      </c>
      <c r="B131" s="165"/>
      <c r="C131" s="184" t="s">
        <v>100</v>
      </c>
      <c r="D131" s="220" t="s">
        <v>419</v>
      </c>
      <c r="E131" s="220"/>
      <c r="F131" s="217">
        <v>321.76</v>
      </c>
      <c r="G131" s="217">
        <v>0</v>
      </c>
      <c r="H131" s="217">
        <v>0</v>
      </c>
    </row>
    <row r="132" spans="1:8" s="167" customFormat="1">
      <c r="A132" s="208" t="s">
        <v>21</v>
      </c>
      <c r="B132" s="165"/>
      <c r="C132" s="184" t="s">
        <v>100</v>
      </c>
      <c r="D132" s="220" t="s">
        <v>420</v>
      </c>
      <c r="E132" s="220"/>
      <c r="F132" s="217">
        <v>321.76</v>
      </c>
      <c r="G132" s="217">
        <v>0</v>
      </c>
      <c r="H132" s="217">
        <v>0</v>
      </c>
    </row>
    <row r="133" spans="1:8" s="167" customFormat="1" ht="36">
      <c r="A133" s="208" t="s">
        <v>450</v>
      </c>
      <c r="B133" s="165"/>
      <c r="C133" s="184" t="s">
        <v>100</v>
      </c>
      <c r="D133" s="220" t="s">
        <v>451</v>
      </c>
      <c r="E133" s="220"/>
      <c r="F133" s="217">
        <v>321.76</v>
      </c>
      <c r="G133" s="217">
        <v>0</v>
      </c>
      <c r="H133" s="217">
        <v>0</v>
      </c>
    </row>
    <row r="134" spans="1:8" s="167" customFormat="1">
      <c r="A134" s="209" t="s">
        <v>387</v>
      </c>
      <c r="B134" s="165"/>
      <c r="C134" s="182" t="s">
        <v>100</v>
      </c>
      <c r="D134" s="219" t="s">
        <v>451</v>
      </c>
      <c r="E134" s="219" t="s">
        <v>25</v>
      </c>
      <c r="F134" s="218">
        <v>321.76</v>
      </c>
      <c r="G134" s="218">
        <v>0</v>
      </c>
      <c r="H134" s="218">
        <v>0</v>
      </c>
    </row>
    <row r="135" spans="1:8" ht="36">
      <c r="A135" s="193" t="s">
        <v>449</v>
      </c>
      <c r="B135" s="141"/>
      <c r="C135" s="184" t="s">
        <v>359</v>
      </c>
      <c r="D135" s="143"/>
      <c r="E135" s="141"/>
      <c r="F135" s="156">
        <f t="shared" ref="F135:H139" si="34">SUM(F136)</f>
        <v>5.0999999999999996</v>
      </c>
      <c r="G135" s="156">
        <f t="shared" si="34"/>
        <v>5.3</v>
      </c>
      <c r="H135" s="156">
        <f t="shared" si="34"/>
        <v>0</v>
      </c>
    </row>
    <row r="136" spans="1:8" ht="36">
      <c r="A136" s="193" t="s">
        <v>449</v>
      </c>
      <c r="B136" s="141"/>
      <c r="C136" s="184" t="s">
        <v>359</v>
      </c>
      <c r="D136" s="161" t="s">
        <v>448</v>
      </c>
      <c r="E136" s="141"/>
      <c r="F136" s="156">
        <f t="shared" si="34"/>
        <v>5.0999999999999996</v>
      </c>
      <c r="G136" s="156">
        <f t="shared" si="34"/>
        <v>5.3</v>
      </c>
      <c r="H136" s="156">
        <f t="shared" si="34"/>
        <v>0</v>
      </c>
    </row>
    <row r="137" spans="1:8" s="162" customFormat="1" ht="72">
      <c r="A137" s="159" t="s">
        <v>350</v>
      </c>
      <c r="B137" s="160"/>
      <c r="C137" s="184" t="s">
        <v>359</v>
      </c>
      <c r="D137" s="161" t="s">
        <v>95</v>
      </c>
      <c r="E137" s="160"/>
      <c r="F137" s="156">
        <f t="shared" si="34"/>
        <v>5.0999999999999996</v>
      </c>
      <c r="G137" s="156">
        <f t="shared" si="34"/>
        <v>5.3</v>
      </c>
      <c r="H137" s="156">
        <f t="shared" si="34"/>
        <v>0</v>
      </c>
    </row>
    <row r="138" spans="1:8" s="162" customFormat="1" ht="15.6" customHeight="1">
      <c r="A138" s="159" t="s">
        <v>323</v>
      </c>
      <c r="B138" s="160"/>
      <c r="C138" s="180" t="s">
        <v>359</v>
      </c>
      <c r="D138" s="163" t="s">
        <v>333</v>
      </c>
      <c r="E138" s="160"/>
      <c r="F138" s="156">
        <f t="shared" si="34"/>
        <v>5.0999999999999996</v>
      </c>
      <c r="G138" s="156">
        <f t="shared" si="34"/>
        <v>5.3</v>
      </c>
      <c r="H138" s="156">
        <f t="shared" si="34"/>
        <v>0</v>
      </c>
    </row>
    <row r="139" spans="1:8" s="167" customFormat="1" ht="48">
      <c r="A139" s="159" t="s">
        <v>285</v>
      </c>
      <c r="B139" s="165"/>
      <c r="C139" s="184" t="s">
        <v>359</v>
      </c>
      <c r="D139" s="161" t="s">
        <v>287</v>
      </c>
      <c r="E139" s="165"/>
      <c r="F139" s="156">
        <f t="shared" si="34"/>
        <v>5.0999999999999996</v>
      </c>
      <c r="G139" s="156">
        <f t="shared" si="34"/>
        <v>5.3</v>
      </c>
      <c r="H139" s="156">
        <f t="shared" si="34"/>
        <v>0</v>
      </c>
    </row>
    <row r="140" spans="1:8" s="167" customFormat="1" ht="36">
      <c r="A140" s="159" t="s">
        <v>96</v>
      </c>
      <c r="B140" s="165"/>
      <c r="C140" s="184" t="s">
        <v>359</v>
      </c>
      <c r="D140" s="161" t="s">
        <v>286</v>
      </c>
      <c r="E140" s="165"/>
      <c r="F140" s="156">
        <f t="shared" ref="F140" si="35">SUM(F141)</f>
        <v>5.0999999999999996</v>
      </c>
      <c r="G140" s="156">
        <f t="shared" ref="G140" si="36">SUM(G141)</f>
        <v>5.3</v>
      </c>
      <c r="H140" s="156">
        <f t="shared" ref="H140" si="37">SUM(H141)</f>
        <v>0</v>
      </c>
    </row>
    <row r="141" spans="1:8" s="167" customFormat="1" ht="13.8" customHeight="1">
      <c r="A141" s="194" t="s">
        <v>387</v>
      </c>
      <c r="B141" s="165"/>
      <c r="C141" s="182" t="s">
        <v>359</v>
      </c>
      <c r="D141" s="173" t="s">
        <v>286</v>
      </c>
      <c r="E141" s="165">
        <v>200</v>
      </c>
      <c r="F141" s="169">
        <v>5.0999999999999996</v>
      </c>
      <c r="G141" s="169">
        <v>5.3</v>
      </c>
      <c r="H141" s="169">
        <v>0</v>
      </c>
    </row>
    <row r="142" spans="1:8" s="167" customFormat="1" ht="13.8" customHeight="1">
      <c r="A142" s="159" t="s">
        <v>104</v>
      </c>
      <c r="B142" s="165"/>
      <c r="C142" s="184" t="s">
        <v>105</v>
      </c>
      <c r="D142" s="173"/>
      <c r="E142" s="165"/>
      <c r="F142" s="168">
        <f>F143+F190</f>
        <v>3414.3</v>
      </c>
      <c r="G142" s="168">
        <f>G143+G190</f>
        <v>1368.4</v>
      </c>
      <c r="H142" s="168">
        <f>H143+H190</f>
        <v>2135.3000000000002</v>
      </c>
    </row>
    <row r="143" spans="1:8" s="167" customFormat="1" ht="26.4" customHeight="1">
      <c r="A143" s="193" t="s">
        <v>106</v>
      </c>
      <c r="B143" s="165"/>
      <c r="C143" s="184" t="s">
        <v>107</v>
      </c>
      <c r="D143" s="173"/>
      <c r="E143" s="165"/>
      <c r="F143" s="168">
        <f>F144</f>
        <v>3057.8</v>
      </c>
      <c r="G143" s="168">
        <f t="shared" ref="G143:H143" si="38">G144</f>
        <v>1209.4000000000001</v>
      </c>
      <c r="H143" s="168">
        <f t="shared" si="38"/>
        <v>2135.3000000000002</v>
      </c>
    </row>
    <row r="144" spans="1:8" s="162" customFormat="1" ht="24">
      <c r="A144" s="193" t="s">
        <v>106</v>
      </c>
      <c r="B144" s="160"/>
      <c r="C144" s="180" t="s">
        <v>107</v>
      </c>
      <c r="D144" s="158" t="s">
        <v>448</v>
      </c>
      <c r="E144" s="160"/>
      <c r="F144" s="175">
        <f>SUM(F146+F184)</f>
        <v>3057.8</v>
      </c>
      <c r="G144" s="175">
        <f>SUM(G146+G184)</f>
        <v>1209.4000000000001</v>
      </c>
      <c r="H144" s="175">
        <f>SUM(H146+H184)</f>
        <v>2135.3000000000002</v>
      </c>
    </row>
    <row r="145" spans="1:8" hidden="1">
      <c r="A145" s="153" t="s">
        <v>106</v>
      </c>
      <c r="B145" s="141"/>
      <c r="C145" s="178">
        <v>409</v>
      </c>
      <c r="D145" s="143"/>
      <c r="E145" s="141"/>
      <c r="F145" s="142">
        <v>1184.5</v>
      </c>
      <c r="G145" s="142">
        <v>1209.4000000000001</v>
      </c>
      <c r="H145" s="142">
        <v>1236</v>
      </c>
    </row>
    <row r="146" spans="1:8" s="148" customFormat="1" ht="108">
      <c r="A146" s="154" t="s">
        <v>348</v>
      </c>
      <c r="B146" s="145"/>
      <c r="C146" s="183" t="s">
        <v>107</v>
      </c>
      <c r="D146" s="158" t="s">
        <v>108</v>
      </c>
      <c r="E146" s="170"/>
      <c r="F146" s="168">
        <f t="shared" ref="F146:H147" si="39">SUM(F147)</f>
        <v>987.5</v>
      </c>
      <c r="G146" s="156">
        <f t="shared" si="39"/>
        <v>1209.4000000000001</v>
      </c>
      <c r="H146" s="156">
        <f t="shared" si="39"/>
        <v>2135.3000000000002</v>
      </c>
    </row>
    <row r="147" spans="1:8" s="148" customFormat="1" ht="13.8" customHeight="1">
      <c r="A147" s="154" t="s">
        <v>323</v>
      </c>
      <c r="B147" s="145"/>
      <c r="C147" s="183" t="s">
        <v>107</v>
      </c>
      <c r="D147" s="158" t="s">
        <v>336</v>
      </c>
      <c r="E147" s="145"/>
      <c r="F147" s="168">
        <f t="shared" si="39"/>
        <v>987.5</v>
      </c>
      <c r="G147" s="156">
        <f t="shared" si="39"/>
        <v>1209.4000000000001</v>
      </c>
      <c r="H147" s="156">
        <f t="shared" si="39"/>
        <v>2135.3000000000002</v>
      </c>
    </row>
    <row r="148" spans="1:8" ht="58.2" customHeight="1">
      <c r="A148" s="154" t="s">
        <v>368</v>
      </c>
      <c r="B148" s="141"/>
      <c r="C148" s="185" t="s">
        <v>107</v>
      </c>
      <c r="D148" s="158" t="s">
        <v>369</v>
      </c>
      <c r="E148" s="141"/>
      <c r="F148" s="168">
        <f t="shared" ref="F148:H154" si="40">SUM(F149)</f>
        <v>987.5</v>
      </c>
      <c r="G148" s="156">
        <f t="shared" si="40"/>
        <v>1209.4000000000001</v>
      </c>
      <c r="H148" s="156">
        <f t="shared" si="40"/>
        <v>2135.3000000000002</v>
      </c>
    </row>
    <row r="149" spans="1:8" ht="36" hidden="1">
      <c r="A149" s="154" t="s">
        <v>110</v>
      </c>
      <c r="B149" s="141"/>
      <c r="C149" s="185">
        <v>409</v>
      </c>
      <c r="D149" s="158" t="s">
        <v>278</v>
      </c>
      <c r="E149" s="141"/>
      <c r="F149" s="168">
        <f t="shared" si="40"/>
        <v>987.5</v>
      </c>
      <c r="G149" s="156">
        <f t="shared" si="40"/>
        <v>1209.4000000000001</v>
      </c>
      <c r="H149" s="156">
        <f t="shared" si="40"/>
        <v>2135.3000000000002</v>
      </c>
    </row>
    <row r="150" spans="1:8" ht="36" hidden="1">
      <c r="A150" s="154" t="s">
        <v>24</v>
      </c>
      <c r="B150" s="141"/>
      <c r="C150" s="185">
        <v>409</v>
      </c>
      <c r="D150" s="158" t="s">
        <v>278</v>
      </c>
      <c r="E150" s="141">
        <v>200</v>
      </c>
      <c r="F150" s="168">
        <f t="shared" si="40"/>
        <v>987.5</v>
      </c>
      <c r="G150" s="156">
        <f t="shared" si="40"/>
        <v>1209.4000000000001</v>
      </c>
      <c r="H150" s="156">
        <f t="shared" si="40"/>
        <v>2135.3000000000002</v>
      </c>
    </row>
    <row r="151" spans="1:8" ht="36" hidden="1">
      <c r="A151" s="154" t="s">
        <v>109</v>
      </c>
      <c r="B151" s="141"/>
      <c r="C151" s="185">
        <v>409</v>
      </c>
      <c r="D151" s="158"/>
      <c r="E151" s="141"/>
      <c r="F151" s="168">
        <f t="shared" si="40"/>
        <v>987.5</v>
      </c>
      <c r="G151" s="156">
        <f t="shared" si="40"/>
        <v>1209.4000000000001</v>
      </c>
      <c r="H151" s="156">
        <f t="shared" si="40"/>
        <v>2135.3000000000002</v>
      </c>
    </row>
    <row r="152" spans="1:8" hidden="1">
      <c r="A152" s="154"/>
      <c r="B152" s="141"/>
      <c r="C152" s="185">
        <v>409</v>
      </c>
      <c r="D152" s="158"/>
      <c r="E152" s="141"/>
      <c r="F152" s="168">
        <f t="shared" si="40"/>
        <v>987.5</v>
      </c>
      <c r="G152" s="156">
        <f t="shared" si="40"/>
        <v>1209.4000000000001</v>
      </c>
      <c r="H152" s="156">
        <f t="shared" si="40"/>
        <v>2135.3000000000002</v>
      </c>
    </row>
    <row r="153" spans="1:8" ht="24" hidden="1">
      <c r="A153" s="154" t="s">
        <v>292</v>
      </c>
      <c r="B153" s="141"/>
      <c r="C153" s="185">
        <v>409</v>
      </c>
      <c r="D153" s="158" t="s">
        <v>279</v>
      </c>
      <c r="E153" s="141"/>
      <c r="F153" s="168">
        <f t="shared" si="40"/>
        <v>987.5</v>
      </c>
      <c r="G153" s="156">
        <f t="shared" si="40"/>
        <v>1209.4000000000001</v>
      </c>
      <c r="H153" s="156">
        <f t="shared" si="40"/>
        <v>2135.3000000000002</v>
      </c>
    </row>
    <row r="154" spans="1:8" ht="36" hidden="1">
      <c r="A154" s="154" t="s">
        <v>24</v>
      </c>
      <c r="B154" s="141"/>
      <c r="C154" s="185">
        <v>409</v>
      </c>
      <c r="D154" s="158" t="s">
        <v>279</v>
      </c>
      <c r="E154" s="141">
        <v>200</v>
      </c>
      <c r="F154" s="168">
        <f t="shared" si="40"/>
        <v>987.5</v>
      </c>
      <c r="G154" s="156">
        <f t="shared" si="40"/>
        <v>1209.4000000000001</v>
      </c>
      <c r="H154" s="156">
        <f t="shared" si="40"/>
        <v>2135.3000000000002</v>
      </c>
    </row>
    <row r="155" spans="1:8" ht="34.799999999999997" customHeight="1">
      <c r="A155" s="154" t="s">
        <v>447</v>
      </c>
      <c r="B155" s="141"/>
      <c r="C155" s="185" t="s">
        <v>107</v>
      </c>
      <c r="D155" s="158" t="s">
        <v>360</v>
      </c>
      <c r="E155" s="141"/>
      <c r="F155" s="168">
        <f>SUM(F156)</f>
        <v>987.5</v>
      </c>
      <c r="G155" s="156">
        <f>SUM(G156)</f>
        <v>1209.4000000000001</v>
      </c>
      <c r="H155" s="156">
        <f>SUM(H156)</f>
        <v>2135.3000000000002</v>
      </c>
    </row>
    <row r="156" spans="1:8" ht="18" customHeight="1">
      <c r="A156" s="194" t="s">
        <v>387</v>
      </c>
      <c r="B156" s="141"/>
      <c r="C156" s="185" t="s">
        <v>107</v>
      </c>
      <c r="D156" s="157" t="s">
        <v>360</v>
      </c>
      <c r="E156" s="141">
        <v>200</v>
      </c>
      <c r="F156" s="216">
        <v>987.5</v>
      </c>
      <c r="G156" s="142">
        <v>1209.4000000000001</v>
      </c>
      <c r="H156" s="142">
        <v>2135.3000000000002</v>
      </c>
    </row>
    <row r="157" spans="1:8" s="148" customFormat="1" ht="114.6" hidden="1">
      <c r="A157" s="155" t="s">
        <v>238</v>
      </c>
      <c r="B157" s="150"/>
      <c r="C157" s="186">
        <v>503</v>
      </c>
      <c r="D157" s="151" t="s">
        <v>112</v>
      </c>
      <c r="E157" s="145"/>
      <c r="F157" s="141">
        <v>0</v>
      </c>
      <c r="G157" s="141">
        <v>0</v>
      </c>
      <c r="H157" s="141">
        <v>0</v>
      </c>
    </row>
    <row r="158" spans="1:8" ht="34.799999999999997" hidden="1">
      <c r="A158" s="153" t="s">
        <v>252</v>
      </c>
      <c r="B158" s="141"/>
      <c r="C158" s="178">
        <v>503</v>
      </c>
      <c r="D158" s="143" t="s">
        <v>113</v>
      </c>
      <c r="E158" s="141"/>
      <c r="F158" s="141">
        <v>0</v>
      </c>
      <c r="G158" s="141">
        <v>0</v>
      </c>
      <c r="H158" s="141">
        <v>0</v>
      </c>
    </row>
    <row r="159" spans="1:8" ht="80.400000000000006" hidden="1">
      <c r="A159" s="153" t="s">
        <v>114</v>
      </c>
      <c r="B159" s="141"/>
      <c r="C159" s="178" t="s">
        <v>251</v>
      </c>
      <c r="D159" s="143" t="s">
        <v>115</v>
      </c>
      <c r="E159" s="141"/>
      <c r="F159" s="141">
        <v>0</v>
      </c>
      <c r="G159" s="141">
        <v>0</v>
      </c>
      <c r="H159" s="141">
        <v>0</v>
      </c>
    </row>
    <row r="160" spans="1:8" ht="23.4" hidden="1">
      <c r="A160" s="153" t="s">
        <v>24</v>
      </c>
      <c r="B160" s="141"/>
      <c r="C160" s="178" t="s">
        <v>251</v>
      </c>
      <c r="D160" s="143" t="s">
        <v>115</v>
      </c>
      <c r="E160" s="141">
        <v>200</v>
      </c>
      <c r="F160" s="141">
        <v>0</v>
      </c>
      <c r="G160" s="141">
        <v>0</v>
      </c>
      <c r="H160" s="141">
        <v>0</v>
      </c>
    </row>
    <row r="161" spans="1:8" ht="57.6" hidden="1">
      <c r="A161" s="153" t="s">
        <v>116</v>
      </c>
      <c r="B161" s="141"/>
      <c r="C161" s="178">
        <v>409</v>
      </c>
      <c r="D161" s="143" t="s">
        <v>117</v>
      </c>
      <c r="E161" s="141"/>
      <c r="F161" s="141">
        <v>0</v>
      </c>
      <c r="G161" s="141">
        <v>0</v>
      </c>
      <c r="H161" s="141">
        <v>0</v>
      </c>
    </row>
    <row r="162" spans="1:8" ht="34.799999999999997" hidden="1">
      <c r="A162" s="153" t="s">
        <v>118</v>
      </c>
      <c r="B162" s="141"/>
      <c r="C162" s="178">
        <v>409</v>
      </c>
      <c r="D162" s="143" t="s">
        <v>119</v>
      </c>
      <c r="E162" s="141"/>
      <c r="F162" s="141">
        <v>0</v>
      </c>
      <c r="G162" s="141">
        <v>0</v>
      </c>
      <c r="H162" s="141">
        <v>0</v>
      </c>
    </row>
    <row r="163" spans="1:8" ht="34.799999999999997" hidden="1">
      <c r="A163" s="153" t="s">
        <v>110</v>
      </c>
      <c r="B163" s="141"/>
      <c r="C163" s="178">
        <v>409</v>
      </c>
      <c r="D163" s="143" t="s">
        <v>120</v>
      </c>
      <c r="E163" s="141"/>
      <c r="F163" s="141">
        <v>0</v>
      </c>
      <c r="G163" s="141">
        <v>0</v>
      </c>
      <c r="H163" s="141">
        <v>0</v>
      </c>
    </row>
    <row r="164" spans="1:8" ht="34.799999999999997" hidden="1">
      <c r="A164" s="153" t="s">
        <v>76</v>
      </c>
      <c r="B164" s="141"/>
      <c r="C164" s="178">
        <v>409</v>
      </c>
      <c r="D164" s="143" t="s">
        <v>120</v>
      </c>
      <c r="E164" s="141">
        <v>240</v>
      </c>
      <c r="F164" s="141"/>
      <c r="G164" s="141">
        <v>0</v>
      </c>
      <c r="H164" s="141">
        <v>0</v>
      </c>
    </row>
    <row r="165" spans="1:8" ht="57.6" hidden="1">
      <c r="A165" s="153" t="s">
        <v>121</v>
      </c>
      <c r="B165" s="141"/>
      <c r="C165" s="178">
        <v>409</v>
      </c>
      <c r="D165" s="143" t="s">
        <v>122</v>
      </c>
      <c r="E165" s="141"/>
      <c r="F165" s="141">
        <v>0</v>
      </c>
      <c r="G165" s="141">
        <v>0</v>
      </c>
      <c r="H165" s="141">
        <v>0</v>
      </c>
    </row>
    <row r="166" spans="1:8" ht="34.799999999999997" hidden="1">
      <c r="A166" s="153" t="s">
        <v>118</v>
      </c>
      <c r="B166" s="141"/>
      <c r="C166" s="178">
        <v>409</v>
      </c>
      <c r="D166" s="143" t="s">
        <v>123</v>
      </c>
      <c r="E166" s="141"/>
      <c r="F166" s="141">
        <v>0</v>
      </c>
      <c r="G166" s="141">
        <v>0</v>
      </c>
      <c r="H166" s="141">
        <v>0</v>
      </c>
    </row>
    <row r="167" spans="1:8" ht="69" hidden="1">
      <c r="A167" s="153" t="s">
        <v>124</v>
      </c>
      <c r="B167" s="141"/>
      <c r="C167" s="178">
        <v>409</v>
      </c>
      <c r="D167" s="143" t="s">
        <v>125</v>
      </c>
      <c r="E167" s="141"/>
      <c r="F167" s="141">
        <v>0</v>
      </c>
      <c r="G167" s="141">
        <v>0</v>
      </c>
      <c r="H167" s="141">
        <v>0</v>
      </c>
    </row>
    <row r="168" spans="1:8" ht="34.799999999999997" hidden="1">
      <c r="A168" s="153" t="s">
        <v>76</v>
      </c>
      <c r="B168" s="141"/>
      <c r="C168" s="178">
        <v>409</v>
      </c>
      <c r="D168" s="143" t="s">
        <v>125</v>
      </c>
      <c r="E168" s="141">
        <v>240</v>
      </c>
      <c r="F168" s="141"/>
      <c r="G168" s="141">
        <v>0</v>
      </c>
      <c r="H168" s="141">
        <v>0</v>
      </c>
    </row>
    <row r="169" spans="1:8" ht="91.8" hidden="1">
      <c r="A169" s="153" t="s">
        <v>126</v>
      </c>
      <c r="B169" s="141"/>
      <c r="C169" s="178">
        <v>409</v>
      </c>
      <c r="D169" s="143" t="s">
        <v>127</v>
      </c>
      <c r="E169" s="141"/>
      <c r="F169" s="141">
        <v>0</v>
      </c>
      <c r="G169" s="141">
        <v>0</v>
      </c>
      <c r="H169" s="141">
        <v>0</v>
      </c>
    </row>
    <row r="170" spans="1:8" hidden="1">
      <c r="A170" s="153"/>
      <c r="B170" s="141"/>
      <c r="C170" s="178">
        <v>409</v>
      </c>
      <c r="D170" s="143" t="s">
        <v>128</v>
      </c>
      <c r="E170" s="141"/>
      <c r="F170" s="141">
        <v>0</v>
      </c>
      <c r="G170" s="141">
        <v>0</v>
      </c>
      <c r="H170" s="141">
        <v>0</v>
      </c>
    </row>
    <row r="171" spans="1:8" ht="80.400000000000006" hidden="1">
      <c r="A171" s="153" t="s">
        <v>114</v>
      </c>
      <c r="B171" s="141"/>
      <c r="C171" s="178">
        <v>409</v>
      </c>
      <c r="D171" s="143" t="s">
        <v>129</v>
      </c>
      <c r="E171" s="141"/>
      <c r="F171" s="141">
        <v>0</v>
      </c>
      <c r="G171" s="141">
        <v>0</v>
      </c>
      <c r="H171" s="141">
        <v>0</v>
      </c>
    </row>
    <row r="172" spans="1:8" ht="23.4" hidden="1">
      <c r="A172" s="153" t="s">
        <v>130</v>
      </c>
      <c r="B172" s="141"/>
      <c r="C172" s="178">
        <v>409</v>
      </c>
      <c r="D172" s="143" t="s">
        <v>129</v>
      </c>
      <c r="E172" s="141">
        <v>200</v>
      </c>
      <c r="F172" s="141"/>
      <c r="G172" s="141">
        <v>0</v>
      </c>
      <c r="H172" s="141">
        <v>0</v>
      </c>
    </row>
    <row r="173" spans="1:8" ht="80.400000000000006" hidden="1">
      <c r="A173" s="153" t="s">
        <v>131</v>
      </c>
      <c r="B173" s="141"/>
      <c r="C173" s="178">
        <v>409</v>
      </c>
      <c r="D173" s="143" t="s">
        <v>132</v>
      </c>
      <c r="E173" s="141"/>
      <c r="F173" s="141">
        <v>0</v>
      </c>
      <c r="G173" s="141">
        <v>0</v>
      </c>
      <c r="H173" s="141">
        <v>0</v>
      </c>
    </row>
    <row r="174" spans="1:8" ht="57.6" hidden="1">
      <c r="A174" s="153" t="s">
        <v>237</v>
      </c>
      <c r="B174" s="141"/>
      <c r="C174" s="178">
        <v>409</v>
      </c>
      <c r="D174" s="143" t="s">
        <v>183</v>
      </c>
      <c r="E174" s="141"/>
      <c r="F174" s="141">
        <v>0</v>
      </c>
      <c r="G174" s="141">
        <v>0</v>
      </c>
      <c r="H174" s="141">
        <v>0</v>
      </c>
    </row>
    <row r="175" spans="1:8" ht="91.8" hidden="1">
      <c r="A175" s="155" t="s">
        <v>133</v>
      </c>
      <c r="B175" s="141"/>
      <c r="C175" s="178">
        <v>409</v>
      </c>
      <c r="D175" s="143" t="s">
        <v>184</v>
      </c>
      <c r="E175" s="141"/>
      <c r="F175" s="141">
        <v>0</v>
      </c>
      <c r="G175" s="141">
        <v>0</v>
      </c>
      <c r="H175" s="141">
        <v>0</v>
      </c>
    </row>
    <row r="176" spans="1:8" ht="23.4" hidden="1">
      <c r="A176" s="153" t="s">
        <v>24</v>
      </c>
      <c r="B176" s="141"/>
      <c r="C176" s="178">
        <v>409</v>
      </c>
      <c r="D176" s="143" t="s">
        <v>184</v>
      </c>
      <c r="E176" s="141">
        <v>200</v>
      </c>
      <c r="F176" s="141"/>
      <c r="G176" s="141">
        <v>0</v>
      </c>
      <c r="H176" s="141">
        <v>0</v>
      </c>
    </row>
    <row r="177" spans="1:8" ht="23.4" hidden="1">
      <c r="A177" s="153" t="s">
        <v>79</v>
      </c>
      <c r="B177" s="141"/>
      <c r="C177" s="178">
        <v>409</v>
      </c>
      <c r="D177" s="143" t="s">
        <v>246</v>
      </c>
      <c r="E177" s="141"/>
      <c r="F177" s="141">
        <v>0</v>
      </c>
      <c r="G177" s="141">
        <v>0</v>
      </c>
      <c r="H177" s="141">
        <v>0</v>
      </c>
    </row>
    <row r="178" spans="1:8" ht="46.2" hidden="1">
      <c r="A178" s="153" t="s">
        <v>245</v>
      </c>
      <c r="B178" s="141"/>
      <c r="C178" s="178">
        <v>409</v>
      </c>
      <c r="D178" s="143" t="s">
        <v>62</v>
      </c>
      <c r="E178" s="141"/>
      <c r="F178" s="141">
        <v>0</v>
      </c>
      <c r="G178" s="141">
        <v>0</v>
      </c>
      <c r="H178" s="141">
        <v>0</v>
      </c>
    </row>
    <row r="179" spans="1:8" ht="23.4" hidden="1">
      <c r="A179" s="153" t="s">
        <v>24</v>
      </c>
      <c r="B179" s="141"/>
      <c r="C179" s="178">
        <v>409</v>
      </c>
      <c r="D179" s="143" t="s">
        <v>62</v>
      </c>
      <c r="E179" s="141">
        <v>200</v>
      </c>
      <c r="F179" s="141">
        <v>0</v>
      </c>
      <c r="G179" s="141">
        <v>0</v>
      </c>
      <c r="H179" s="141">
        <v>0</v>
      </c>
    </row>
    <row r="180" spans="1:8" ht="57.6" hidden="1">
      <c r="A180" s="153" t="s">
        <v>297</v>
      </c>
      <c r="B180" s="141"/>
      <c r="C180" s="178">
        <v>409</v>
      </c>
      <c r="D180" s="143" t="s">
        <v>298</v>
      </c>
      <c r="E180" s="141"/>
      <c r="F180" s="141"/>
      <c r="G180" s="141">
        <v>0</v>
      </c>
      <c r="H180" s="141">
        <v>0</v>
      </c>
    </row>
    <row r="181" spans="1:8" ht="23.4" hidden="1">
      <c r="A181" s="153" t="s">
        <v>24</v>
      </c>
      <c r="B181" s="141"/>
      <c r="C181" s="178">
        <v>409</v>
      </c>
      <c r="D181" s="143" t="s">
        <v>298</v>
      </c>
      <c r="E181" s="141">
        <v>200</v>
      </c>
      <c r="F181" s="141"/>
      <c r="G181" s="141">
        <v>0</v>
      </c>
      <c r="H181" s="141">
        <v>0</v>
      </c>
    </row>
    <row r="182" spans="1:8" ht="23.4" hidden="1">
      <c r="A182" s="153" t="s">
        <v>307</v>
      </c>
      <c r="B182" s="141"/>
      <c r="C182" s="178">
        <v>409</v>
      </c>
      <c r="D182" s="143" t="s">
        <v>308</v>
      </c>
      <c r="E182" s="141"/>
      <c r="F182" s="141"/>
      <c r="G182" s="141">
        <v>0</v>
      </c>
      <c r="H182" s="141">
        <v>0</v>
      </c>
    </row>
    <row r="183" spans="1:8" ht="23.4" hidden="1">
      <c r="A183" s="153" t="s">
        <v>24</v>
      </c>
      <c r="B183" s="141"/>
      <c r="C183" s="178">
        <v>409</v>
      </c>
      <c r="D183" s="143" t="s">
        <v>308</v>
      </c>
      <c r="E183" s="141">
        <v>200</v>
      </c>
      <c r="F183" s="141"/>
      <c r="G183" s="141">
        <v>0</v>
      </c>
      <c r="H183" s="141">
        <v>0</v>
      </c>
    </row>
    <row r="184" spans="1:8" s="167" customFormat="1" ht="108">
      <c r="A184" s="221" t="s">
        <v>467</v>
      </c>
      <c r="B184" s="165"/>
      <c r="C184" s="184" t="s">
        <v>107</v>
      </c>
      <c r="D184" s="202" t="s">
        <v>443</v>
      </c>
      <c r="E184" s="202"/>
      <c r="F184" s="191">
        <v>2070.3000000000002</v>
      </c>
      <c r="G184" s="191">
        <v>0</v>
      </c>
      <c r="H184" s="191">
        <v>0</v>
      </c>
    </row>
    <row r="185" spans="1:8" s="167" customFormat="1">
      <c r="A185" s="208" t="s">
        <v>323</v>
      </c>
      <c r="B185" s="165"/>
      <c r="C185" s="184" t="s">
        <v>107</v>
      </c>
      <c r="D185" s="201" t="s">
        <v>444</v>
      </c>
      <c r="E185" s="201"/>
      <c r="F185" s="199">
        <v>2070.3000000000002</v>
      </c>
      <c r="G185" s="199">
        <v>0</v>
      </c>
      <c r="H185" s="199">
        <v>0</v>
      </c>
    </row>
    <row r="186" spans="1:8" s="167" customFormat="1" ht="24">
      <c r="A186" s="208" t="s">
        <v>441</v>
      </c>
      <c r="B186" s="165"/>
      <c r="C186" s="184" t="s">
        <v>107</v>
      </c>
      <c r="D186" s="202" t="s">
        <v>445</v>
      </c>
      <c r="E186" s="202"/>
      <c r="F186" s="191">
        <v>2070.3000000000002</v>
      </c>
      <c r="G186" s="191">
        <v>0</v>
      </c>
      <c r="H186" s="191">
        <v>0</v>
      </c>
    </row>
    <row r="187" spans="1:8" s="167" customFormat="1" ht="72">
      <c r="A187" s="208" t="s">
        <v>442</v>
      </c>
      <c r="B187" s="165"/>
      <c r="C187" s="184" t="s">
        <v>107</v>
      </c>
      <c r="D187" s="202" t="s">
        <v>446</v>
      </c>
      <c r="E187" s="202"/>
      <c r="F187" s="191">
        <v>2070.3000000000002</v>
      </c>
      <c r="G187" s="191">
        <v>0</v>
      </c>
      <c r="H187" s="191">
        <v>0</v>
      </c>
    </row>
    <row r="188" spans="1:8" s="167" customFormat="1">
      <c r="A188" s="208" t="s">
        <v>387</v>
      </c>
      <c r="B188" s="165"/>
      <c r="C188" s="184" t="s">
        <v>107</v>
      </c>
      <c r="D188" s="201" t="s">
        <v>446</v>
      </c>
      <c r="E188" s="201" t="s">
        <v>25</v>
      </c>
      <c r="F188" s="199">
        <v>2070.3000000000002</v>
      </c>
      <c r="G188" s="199">
        <v>0</v>
      </c>
      <c r="H188" s="199">
        <v>0</v>
      </c>
    </row>
    <row r="189" spans="1:8" s="167" customFormat="1">
      <c r="A189" s="209" t="s">
        <v>387</v>
      </c>
      <c r="B189" s="165"/>
      <c r="C189" s="182" t="s">
        <v>107</v>
      </c>
      <c r="D189" s="222" t="s">
        <v>446</v>
      </c>
      <c r="E189" s="222" t="s">
        <v>25</v>
      </c>
      <c r="F189" s="223">
        <v>2070.3000000000002</v>
      </c>
      <c r="G189" s="223">
        <v>0</v>
      </c>
      <c r="H189" s="223">
        <v>0</v>
      </c>
    </row>
    <row r="190" spans="1:8" ht="24">
      <c r="A190" s="193" t="s">
        <v>134</v>
      </c>
      <c r="B190" s="141"/>
      <c r="C190" s="176" t="s">
        <v>135</v>
      </c>
      <c r="D190" s="201"/>
      <c r="E190" s="201"/>
      <c r="F190" s="199">
        <v>356.5</v>
      </c>
      <c r="G190" s="199">
        <v>159</v>
      </c>
      <c r="H190" s="199">
        <v>0</v>
      </c>
    </row>
    <row r="191" spans="1:8" s="167" customFormat="1" ht="24">
      <c r="A191" s="208" t="s">
        <v>134</v>
      </c>
      <c r="B191" s="165"/>
      <c r="C191" s="180" t="s">
        <v>135</v>
      </c>
      <c r="D191" s="201" t="s">
        <v>376</v>
      </c>
      <c r="E191" s="201"/>
      <c r="F191" s="199">
        <f>F192+F197</f>
        <v>356.5</v>
      </c>
      <c r="G191" s="199">
        <f>G192+G197</f>
        <v>159</v>
      </c>
      <c r="H191" s="199">
        <f>H192+H197</f>
        <v>0</v>
      </c>
    </row>
    <row r="192" spans="1:8" s="167" customFormat="1" ht="60">
      <c r="A192" s="208" t="s">
        <v>435</v>
      </c>
      <c r="B192" s="165"/>
      <c r="C192" s="180" t="s">
        <v>135</v>
      </c>
      <c r="D192" s="201" t="s">
        <v>437</v>
      </c>
      <c r="E192" s="201"/>
      <c r="F192" s="199">
        <v>12</v>
      </c>
      <c r="G192" s="199">
        <v>0</v>
      </c>
      <c r="H192" s="199">
        <v>0</v>
      </c>
    </row>
    <row r="193" spans="1:8" s="167" customFormat="1">
      <c r="A193" s="208" t="s">
        <v>323</v>
      </c>
      <c r="B193" s="165"/>
      <c r="C193" s="180" t="s">
        <v>135</v>
      </c>
      <c r="D193" s="220" t="s">
        <v>438</v>
      </c>
      <c r="E193" s="220"/>
      <c r="F193" s="199">
        <v>12</v>
      </c>
      <c r="G193" s="199">
        <v>0</v>
      </c>
      <c r="H193" s="199">
        <v>0</v>
      </c>
    </row>
    <row r="194" spans="1:8" s="167" customFormat="1" ht="72">
      <c r="A194" s="208" t="s">
        <v>353</v>
      </c>
      <c r="B194" s="165"/>
      <c r="C194" s="180" t="s">
        <v>135</v>
      </c>
      <c r="D194" s="220" t="s">
        <v>439</v>
      </c>
      <c r="E194" s="220"/>
      <c r="F194" s="199">
        <v>12</v>
      </c>
      <c r="G194" s="199">
        <v>0</v>
      </c>
      <c r="H194" s="199">
        <v>0</v>
      </c>
    </row>
    <row r="195" spans="1:8" s="167" customFormat="1" ht="108">
      <c r="A195" s="221" t="s">
        <v>436</v>
      </c>
      <c r="B195" s="165"/>
      <c r="C195" s="180" t="s">
        <v>135</v>
      </c>
      <c r="D195" s="220" t="s">
        <v>440</v>
      </c>
      <c r="E195" s="220"/>
      <c r="F195" s="199">
        <v>12</v>
      </c>
      <c r="G195" s="199">
        <v>0</v>
      </c>
      <c r="H195" s="199">
        <v>0</v>
      </c>
    </row>
    <row r="196" spans="1:8" s="167" customFormat="1">
      <c r="A196" s="209" t="s">
        <v>387</v>
      </c>
      <c r="B196" s="165"/>
      <c r="C196" s="224" t="s">
        <v>135</v>
      </c>
      <c r="D196" s="219" t="s">
        <v>440</v>
      </c>
      <c r="E196" s="219" t="s">
        <v>25</v>
      </c>
      <c r="F196" s="218">
        <v>12</v>
      </c>
      <c r="G196" s="218">
        <v>0</v>
      </c>
      <c r="H196" s="218">
        <v>0</v>
      </c>
    </row>
    <row r="197" spans="1:8" s="162" customFormat="1" ht="22.2" customHeight="1">
      <c r="A197" s="208" t="s">
        <v>79</v>
      </c>
      <c r="B197" s="160"/>
      <c r="C197" s="184" t="s">
        <v>135</v>
      </c>
      <c r="D197" s="161" t="s">
        <v>54</v>
      </c>
      <c r="E197" s="160"/>
      <c r="F197" s="168">
        <f t="shared" ref="F197:H203" si="41">SUM(F198)</f>
        <v>344.5</v>
      </c>
      <c r="G197" s="168">
        <f t="shared" si="41"/>
        <v>159</v>
      </c>
      <c r="H197" s="168">
        <f t="shared" si="41"/>
        <v>0</v>
      </c>
    </row>
    <row r="198" spans="1:8" hidden="1">
      <c r="A198" s="193" t="s">
        <v>21</v>
      </c>
      <c r="B198" s="141"/>
      <c r="C198" s="178">
        <v>412</v>
      </c>
      <c r="D198" s="143" t="s">
        <v>112</v>
      </c>
      <c r="E198" s="141"/>
      <c r="F198" s="149">
        <f t="shared" si="41"/>
        <v>344.5</v>
      </c>
      <c r="G198" s="149">
        <f t="shared" si="41"/>
        <v>159</v>
      </c>
      <c r="H198" s="149">
        <f t="shared" si="41"/>
        <v>0</v>
      </c>
    </row>
    <row r="199" spans="1:8" hidden="1">
      <c r="A199" s="193" t="s">
        <v>21</v>
      </c>
      <c r="B199" s="141"/>
      <c r="C199" s="178">
        <v>412</v>
      </c>
      <c r="D199" s="143" t="s">
        <v>113</v>
      </c>
      <c r="E199" s="141"/>
      <c r="F199" s="149">
        <f t="shared" si="41"/>
        <v>344.5</v>
      </c>
      <c r="G199" s="149">
        <f t="shared" si="41"/>
        <v>159</v>
      </c>
      <c r="H199" s="149">
        <f t="shared" si="41"/>
        <v>0</v>
      </c>
    </row>
    <row r="200" spans="1:8" ht="24" hidden="1">
      <c r="A200" s="193" t="s">
        <v>434</v>
      </c>
      <c r="B200" s="141"/>
      <c r="C200" s="178">
        <v>412</v>
      </c>
      <c r="D200" s="143" t="s">
        <v>139</v>
      </c>
      <c r="E200" s="141"/>
      <c r="F200" s="149">
        <f t="shared" si="41"/>
        <v>344.5</v>
      </c>
      <c r="G200" s="149">
        <f t="shared" si="41"/>
        <v>159</v>
      </c>
      <c r="H200" s="149">
        <f t="shared" si="41"/>
        <v>0</v>
      </c>
    </row>
    <row r="201" spans="1:8" ht="48" hidden="1">
      <c r="A201" s="193" t="s">
        <v>429</v>
      </c>
      <c r="B201" s="141"/>
      <c r="C201" s="178">
        <v>412</v>
      </c>
      <c r="D201" s="143" t="s">
        <v>139</v>
      </c>
      <c r="E201" s="141">
        <v>200</v>
      </c>
      <c r="F201" s="149">
        <f t="shared" si="41"/>
        <v>344.5</v>
      </c>
      <c r="G201" s="149">
        <f t="shared" si="41"/>
        <v>159</v>
      </c>
      <c r="H201" s="149">
        <f t="shared" si="41"/>
        <v>0</v>
      </c>
    </row>
    <row r="202" spans="1:8" s="172" customFormat="1" ht="13.2" customHeight="1">
      <c r="A202" s="193" t="s">
        <v>21</v>
      </c>
      <c r="B202" s="170"/>
      <c r="C202" s="176" t="s">
        <v>135</v>
      </c>
      <c r="D202" s="158" t="s">
        <v>80</v>
      </c>
      <c r="E202" s="170"/>
      <c r="F202" s="171">
        <f t="shared" si="41"/>
        <v>344.5</v>
      </c>
      <c r="G202" s="171">
        <f t="shared" si="41"/>
        <v>159</v>
      </c>
      <c r="H202" s="171">
        <f t="shared" si="41"/>
        <v>0</v>
      </c>
    </row>
    <row r="203" spans="1:8">
      <c r="A203" s="193" t="s">
        <v>21</v>
      </c>
      <c r="B203" s="141"/>
      <c r="C203" s="176" t="s">
        <v>135</v>
      </c>
      <c r="D203" s="146" t="s">
        <v>81</v>
      </c>
      <c r="E203" s="141"/>
      <c r="F203" s="156">
        <f t="shared" si="41"/>
        <v>344.5</v>
      </c>
      <c r="G203" s="156">
        <f t="shared" si="41"/>
        <v>159</v>
      </c>
      <c r="H203" s="156">
        <f t="shared" si="41"/>
        <v>0</v>
      </c>
    </row>
    <row r="204" spans="1:8" ht="24">
      <c r="A204" s="193" t="s">
        <v>434</v>
      </c>
      <c r="B204" s="141"/>
      <c r="C204" s="183" t="s">
        <v>135</v>
      </c>
      <c r="D204" s="158" t="s">
        <v>141</v>
      </c>
      <c r="E204" s="141"/>
      <c r="F204" s="156">
        <f>SUM(F206+F208)</f>
        <v>344.5</v>
      </c>
      <c r="G204" s="156">
        <f t="shared" ref="G204:H204" si="42">SUM(G206+G208)</f>
        <v>159</v>
      </c>
      <c r="H204" s="156">
        <f t="shared" si="42"/>
        <v>0</v>
      </c>
    </row>
    <row r="205" spans="1:8" s="167" customFormat="1" ht="48">
      <c r="A205" s="208" t="s">
        <v>429</v>
      </c>
      <c r="B205" s="165"/>
      <c r="C205" s="184" t="s">
        <v>135</v>
      </c>
      <c r="D205" s="161" t="s">
        <v>141</v>
      </c>
      <c r="E205" s="160">
        <v>200</v>
      </c>
      <c r="F205" s="168">
        <f>SUM(F206)</f>
        <v>48</v>
      </c>
      <c r="G205" s="168">
        <f t="shared" ref="G205:H205" si="43">SUM(G206)</f>
        <v>0</v>
      </c>
      <c r="H205" s="168">
        <f t="shared" si="43"/>
        <v>0</v>
      </c>
    </row>
    <row r="206" spans="1:8" s="167" customFormat="1" ht="34.200000000000003">
      <c r="A206" s="209" t="s">
        <v>429</v>
      </c>
      <c r="B206" s="165"/>
      <c r="C206" s="232" t="s">
        <v>135</v>
      </c>
      <c r="D206" s="225" t="s">
        <v>141</v>
      </c>
      <c r="E206" s="226">
        <v>200</v>
      </c>
      <c r="F206" s="174">
        <v>48</v>
      </c>
      <c r="G206" s="174">
        <v>0</v>
      </c>
      <c r="H206" s="174">
        <v>0</v>
      </c>
    </row>
    <row r="207" spans="1:8" s="167" customFormat="1">
      <c r="A207" s="208" t="s">
        <v>387</v>
      </c>
      <c r="B207" s="165"/>
      <c r="C207" s="180" t="s">
        <v>135</v>
      </c>
      <c r="D207" s="161" t="s">
        <v>141</v>
      </c>
      <c r="E207" s="160">
        <v>200</v>
      </c>
      <c r="F207" s="168">
        <v>296.5</v>
      </c>
      <c r="G207" s="168">
        <v>159</v>
      </c>
      <c r="H207" s="168">
        <v>0</v>
      </c>
    </row>
    <row r="208" spans="1:8" s="167" customFormat="1">
      <c r="A208" s="209" t="s">
        <v>387</v>
      </c>
      <c r="B208" s="165"/>
      <c r="C208" s="224" t="s">
        <v>135</v>
      </c>
      <c r="D208" s="225" t="s">
        <v>141</v>
      </c>
      <c r="E208" s="226">
        <v>200</v>
      </c>
      <c r="F208" s="174">
        <v>296.5</v>
      </c>
      <c r="G208" s="174">
        <v>159</v>
      </c>
      <c r="H208" s="174">
        <v>0</v>
      </c>
    </row>
    <row r="209" spans="1:8" s="162" customFormat="1" ht="24">
      <c r="A209" s="159" t="s">
        <v>142</v>
      </c>
      <c r="B209" s="160"/>
      <c r="C209" s="184" t="s">
        <v>143</v>
      </c>
      <c r="D209" s="163"/>
      <c r="E209" s="160"/>
      <c r="F209" s="175">
        <f>SUM(F224+F225+F250)</f>
        <v>15618.09</v>
      </c>
      <c r="G209" s="175">
        <f>SUM(G224+G225+G250)</f>
        <v>1281.9099999999999</v>
      </c>
      <c r="H209" s="175">
        <f>SUM(H224+H225+H250)</f>
        <v>1263.0999999999999</v>
      </c>
    </row>
    <row r="210" spans="1:8" s="162" customFormat="1">
      <c r="A210" s="250" t="s">
        <v>144</v>
      </c>
      <c r="B210" s="160"/>
      <c r="C210" s="180" t="s">
        <v>145</v>
      </c>
      <c r="D210" s="163"/>
      <c r="E210" s="160"/>
      <c r="F210" s="199">
        <v>45</v>
      </c>
      <c r="G210" s="199">
        <v>90</v>
      </c>
      <c r="H210" s="199">
        <v>46.5</v>
      </c>
    </row>
    <row r="211" spans="1:8" s="167" customFormat="1" hidden="1">
      <c r="A211" s="250" t="s">
        <v>144</v>
      </c>
      <c r="B211" s="165"/>
      <c r="C211" s="224">
        <v>501</v>
      </c>
      <c r="D211" s="228" t="s">
        <v>147</v>
      </c>
      <c r="E211" s="226"/>
      <c r="F211" s="199">
        <v>45</v>
      </c>
      <c r="G211" s="199">
        <v>90</v>
      </c>
      <c r="H211" s="199">
        <v>46.5</v>
      </c>
    </row>
    <row r="212" spans="1:8" s="167" customFormat="1" hidden="1">
      <c r="A212" s="250" t="s">
        <v>144</v>
      </c>
      <c r="B212" s="165"/>
      <c r="C212" s="224">
        <v>501</v>
      </c>
      <c r="D212" s="228" t="s">
        <v>149</v>
      </c>
      <c r="E212" s="226"/>
      <c r="F212" s="199">
        <v>45</v>
      </c>
      <c r="G212" s="199">
        <v>90</v>
      </c>
      <c r="H212" s="199">
        <v>46.5</v>
      </c>
    </row>
    <row r="213" spans="1:8" s="167" customFormat="1" hidden="1">
      <c r="A213" s="250" t="s">
        <v>144</v>
      </c>
      <c r="B213" s="165"/>
      <c r="C213" s="224">
        <v>501</v>
      </c>
      <c r="D213" s="228" t="s">
        <v>151</v>
      </c>
      <c r="E213" s="226"/>
      <c r="F213" s="199">
        <v>45</v>
      </c>
      <c r="G213" s="199">
        <v>90</v>
      </c>
      <c r="H213" s="199">
        <v>46.5</v>
      </c>
    </row>
    <row r="214" spans="1:8" s="167" customFormat="1" hidden="1">
      <c r="A214" s="250" t="s">
        <v>144</v>
      </c>
      <c r="B214" s="165"/>
      <c r="C214" s="224">
        <v>501</v>
      </c>
      <c r="D214" s="228" t="s">
        <v>151</v>
      </c>
      <c r="E214" s="226">
        <v>400</v>
      </c>
      <c r="F214" s="199">
        <v>45</v>
      </c>
      <c r="G214" s="199">
        <v>90</v>
      </c>
      <c r="H214" s="199">
        <v>46.5</v>
      </c>
    </row>
    <row r="215" spans="1:8" s="167" customFormat="1" hidden="1">
      <c r="A215" s="250" t="s">
        <v>144</v>
      </c>
      <c r="B215" s="165"/>
      <c r="C215" s="224">
        <v>501</v>
      </c>
      <c r="D215" s="228" t="s">
        <v>154</v>
      </c>
      <c r="E215" s="226"/>
      <c r="F215" s="199">
        <v>45</v>
      </c>
      <c r="G215" s="199">
        <v>90</v>
      </c>
      <c r="H215" s="199">
        <v>46.5</v>
      </c>
    </row>
    <row r="216" spans="1:8" s="167" customFormat="1" hidden="1">
      <c r="A216" s="250" t="s">
        <v>144</v>
      </c>
      <c r="B216" s="165"/>
      <c r="C216" s="224">
        <v>501</v>
      </c>
      <c r="D216" s="228" t="s">
        <v>154</v>
      </c>
      <c r="E216" s="226">
        <v>400</v>
      </c>
      <c r="F216" s="199">
        <v>45</v>
      </c>
      <c r="G216" s="199">
        <v>90</v>
      </c>
      <c r="H216" s="199">
        <v>46.5</v>
      </c>
    </row>
    <row r="217" spans="1:8" s="167" customFormat="1" hidden="1">
      <c r="A217" s="250" t="s">
        <v>144</v>
      </c>
      <c r="B217" s="165"/>
      <c r="C217" s="224">
        <v>501</v>
      </c>
      <c r="D217" s="228" t="s">
        <v>155</v>
      </c>
      <c r="E217" s="226"/>
      <c r="F217" s="199">
        <v>45</v>
      </c>
      <c r="G217" s="199">
        <v>90</v>
      </c>
      <c r="H217" s="199">
        <v>46.5</v>
      </c>
    </row>
    <row r="218" spans="1:8" s="167" customFormat="1" hidden="1">
      <c r="A218" s="250" t="s">
        <v>144</v>
      </c>
      <c r="B218" s="165"/>
      <c r="C218" s="224">
        <v>501</v>
      </c>
      <c r="D218" s="228" t="s">
        <v>155</v>
      </c>
      <c r="E218" s="226">
        <v>400</v>
      </c>
      <c r="F218" s="199">
        <v>45</v>
      </c>
      <c r="G218" s="199">
        <v>90</v>
      </c>
      <c r="H218" s="199">
        <v>46.5</v>
      </c>
    </row>
    <row r="219" spans="1:8" s="167" customFormat="1">
      <c r="A219" s="250" t="s">
        <v>144</v>
      </c>
      <c r="B219" s="165"/>
      <c r="C219" s="224"/>
      <c r="D219" s="228"/>
      <c r="E219" s="226"/>
      <c r="F219" s="199">
        <v>45</v>
      </c>
      <c r="G219" s="199">
        <v>90</v>
      </c>
      <c r="H219" s="199">
        <v>46.5</v>
      </c>
    </row>
    <row r="220" spans="1:8" s="229" customFormat="1" ht="25.2" customHeight="1">
      <c r="A220" s="159" t="s">
        <v>79</v>
      </c>
      <c r="B220" s="200"/>
      <c r="C220" s="184" t="s">
        <v>145</v>
      </c>
      <c r="D220" s="161" t="s">
        <v>54</v>
      </c>
      <c r="E220" s="200"/>
      <c r="F220" s="199">
        <v>45</v>
      </c>
      <c r="G220" s="199">
        <v>90</v>
      </c>
      <c r="H220" s="199">
        <v>46.5</v>
      </c>
    </row>
    <row r="221" spans="1:8" s="167" customFormat="1">
      <c r="A221" s="159" t="s">
        <v>21</v>
      </c>
      <c r="B221" s="165"/>
      <c r="C221" s="180" t="s">
        <v>145</v>
      </c>
      <c r="D221" s="163" t="s">
        <v>80</v>
      </c>
      <c r="E221" s="226"/>
      <c r="F221" s="199">
        <v>45</v>
      </c>
      <c r="G221" s="199">
        <v>90</v>
      </c>
      <c r="H221" s="199">
        <v>46.5</v>
      </c>
    </row>
    <row r="222" spans="1:8" s="167" customFormat="1">
      <c r="A222" s="159" t="s">
        <v>21</v>
      </c>
      <c r="B222" s="165"/>
      <c r="C222" s="180" t="s">
        <v>145</v>
      </c>
      <c r="D222" s="163" t="s">
        <v>81</v>
      </c>
      <c r="E222" s="226"/>
      <c r="F222" s="199">
        <v>45</v>
      </c>
      <c r="G222" s="199">
        <v>90</v>
      </c>
      <c r="H222" s="199">
        <v>46.5</v>
      </c>
    </row>
    <row r="223" spans="1:8" s="167" customFormat="1" ht="36">
      <c r="A223" s="159" t="s">
        <v>156</v>
      </c>
      <c r="B223" s="165"/>
      <c r="C223" s="184" t="s">
        <v>145</v>
      </c>
      <c r="D223" s="161" t="s">
        <v>157</v>
      </c>
      <c r="E223" s="226"/>
      <c r="F223" s="199">
        <v>45</v>
      </c>
      <c r="G223" s="199">
        <v>90</v>
      </c>
      <c r="H223" s="199">
        <v>46.5</v>
      </c>
    </row>
    <row r="224" spans="1:8" s="167" customFormat="1" ht="18" customHeight="1">
      <c r="A224" s="209" t="s">
        <v>387</v>
      </c>
      <c r="B224" s="165"/>
      <c r="C224" s="224" t="s">
        <v>145</v>
      </c>
      <c r="D224" s="225" t="s">
        <v>157</v>
      </c>
      <c r="E224" s="226">
        <v>200</v>
      </c>
      <c r="F224" s="230">
        <v>45</v>
      </c>
      <c r="G224" s="230">
        <v>90</v>
      </c>
      <c r="H224" s="230">
        <v>46.5</v>
      </c>
    </row>
    <row r="225" spans="1:8" s="167" customFormat="1" ht="16.2" customHeight="1">
      <c r="A225" s="208" t="s">
        <v>158</v>
      </c>
      <c r="B225" s="165"/>
      <c r="C225" s="180" t="s">
        <v>159</v>
      </c>
      <c r="D225" s="201"/>
      <c r="E225" s="201"/>
      <c r="F225" s="199">
        <v>162.05000000000001</v>
      </c>
      <c r="G225" s="199">
        <v>254.1</v>
      </c>
      <c r="H225" s="199">
        <v>255.1</v>
      </c>
    </row>
    <row r="226" spans="1:8" s="167" customFormat="1" ht="16.2" customHeight="1">
      <c r="A226" s="208" t="s">
        <v>158</v>
      </c>
      <c r="B226" s="165"/>
      <c r="C226" s="180" t="s">
        <v>159</v>
      </c>
      <c r="D226" s="201" t="s">
        <v>376</v>
      </c>
      <c r="E226" s="201"/>
      <c r="F226" s="199">
        <f>F231+F237+F242</f>
        <v>162.05000000000001</v>
      </c>
      <c r="G226" s="199">
        <f>G231+G237+G242</f>
        <v>254.1</v>
      </c>
      <c r="H226" s="199">
        <f>H231+H237+H242</f>
        <v>255.1</v>
      </c>
    </row>
    <row r="227" spans="1:8" s="167" customFormat="1" ht="87.6" customHeight="1">
      <c r="A227" s="208" t="s">
        <v>468</v>
      </c>
      <c r="B227" s="165"/>
      <c r="C227" s="184" t="s">
        <v>159</v>
      </c>
      <c r="D227" s="202" t="s">
        <v>430</v>
      </c>
      <c r="E227" s="202"/>
      <c r="F227" s="191">
        <v>50</v>
      </c>
      <c r="G227" s="191">
        <v>0</v>
      </c>
      <c r="H227" s="191">
        <v>0</v>
      </c>
    </row>
    <row r="228" spans="1:8" s="167" customFormat="1" ht="12.6" customHeight="1">
      <c r="A228" s="208" t="s">
        <v>406</v>
      </c>
      <c r="B228" s="165"/>
      <c r="C228" s="184" t="s">
        <v>159</v>
      </c>
      <c r="D228" s="202" t="s">
        <v>431</v>
      </c>
      <c r="E228" s="202"/>
      <c r="F228" s="191">
        <v>50</v>
      </c>
      <c r="G228" s="191">
        <v>0</v>
      </c>
      <c r="H228" s="191">
        <v>0</v>
      </c>
    </row>
    <row r="229" spans="1:8" s="167" customFormat="1" ht="51" customHeight="1">
      <c r="A229" s="208" t="s">
        <v>427</v>
      </c>
      <c r="B229" s="165"/>
      <c r="C229" s="184" t="s">
        <v>159</v>
      </c>
      <c r="D229" s="202" t="s">
        <v>432</v>
      </c>
      <c r="E229" s="202"/>
      <c r="F229" s="191">
        <v>50</v>
      </c>
      <c r="G229" s="191">
        <v>0</v>
      </c>
      <c r="H229" s="191">
        <v>0</v>
      </c>
    </row>
    <row r="230" spans="1:8" s="167" customFormat="1" ht="61.2" customHeight="1">
      <c r="A230" s="208" t="s">
        <v>428</v>
      </c>
      <c r="B230" s="165"/>
      <c r="C230" s="184" t="s">
        <v>159</v>
      </c>
      <c r="D230" s="202" t="s">
        <v>433</v>
      </c>
      <c r="E230" s="202"/>
      <c r="F230" s="191">
        <v>50</v>
      </c>
      <c r="G230" s="191">
        <v>0</v>
      </c>
      <c r="H230" s="191">
        <v>0</v>
      </c>
    </row>
    <row r="231" spans="1:8" s="162" customFormat="1" ht="34.200000000000003" customHeight="1">
      <c r="A231" s="209" t="s">
        <v>429</v>
      </c>
      <c r="B231" s="160"/>
      <c r="C231" s="232" t="s">
        <v>159</v>
      </c>
      <c r="D231" s="247" t="s">
        <v>433</v>
      </c>
      <c r="E231" s="247" t="s">
        <v>25</v>
      </c>
      <c r="F231" s="192">
        <v>50</v>
      </c>
      <c r="G231" s="192">
        <v>0</v>
      </c>
      <c r="H231" s="192">
        <v>0</v>
      </c>
    </row>
    <row r="232" spans="1:8" s="162" customFormat="1" ht="72.599999999999994" customHeight="1">
      <c r="A232" s="159" t="s">
        <v>347</v>
      </c>
      <c r="B232" s="160"/>
      <c r="C232" s="184" t="s">
        <v>159</v>
      </c>
      <c r="D232" s="161" t="s">
        <v>337</v>
      </c>
      <c r="E232" s="200"/>
      <c r="F232" s="253">
        <f t="shared" ref="F232:H232" si="44">SUM(F233)</f>
        <v>100</v>
      </c>
      <c r="G232" s="253">
        <f t="shared" si="44"/>
        <v>200</v>
      </c>
      <c r="H232" s="253">
        <f t="shared" si="44"/>
        <v>200</v>
      </c>
    </row>
    <row r="233" spans="1:8" s="162" customFormat="1" ht="12" customHeight="1">
      <c r="A233" s="208" t="s">
        <v>323</v>
      </c>
      <c r="B233" s="160"/>
      <c r="C233" s="184" t="s">
        <v>159</v>
      </c>
      <c r="D233" s="201" t="s">
        <v>424</v>
      </c>
      <c r="E233" s="201"/>
      <c r="F233" s="199">
        <v>100</v>
      </c>
      <c r="G233" s="199">
        <v>200</v>
      </c>
      <c r="H233" s="199">
        <v>200</v>
      </c>
    </row>
    <row r="234" spans="1:8" s="167" customFormat="1" ht="35.4" customHeight="1">
      <c r="A234" s="208" t="s">
        <v>422</v>
      </c>
      <c r="B234" s="165"/>
      <c r="C234" s="184" t="s">
        <v>159</v>
      </c>
      <c r="D234" s="234" t="s">
        <v>425</v>
      </c>
      <c r="E234" s="234"/>
      <c r="F234" s="235">
        <v>100</v>
      </c>
      <c r="G234" s="235">
        <v>200</v>
      </c>
      <c r="H234" s="235">
        <v>200</v>
      </c>
    </row>
    <row r="235" spans="1:8" s="167" customFormat="1" ht="38.4" customHeight="1">
      <c r="A235" s="208" t="s">
        <v>423</v>
      </c>
      <c r="B235" s="165"/>
      <c r="C235" s="184" t="s">
        <v>159</v>
      </c>
      <c r="D235" s="236" t="s">
        <v>426</v>
      </c>
      <c r="E235" s="236"/>
      <c r="F235" s="237">
        <v>100</v>
      </c>
      <c r="G235" s="237">
        <v>200</v>
      </c>
      <c r="H235" s="237">
        <v>200</v>
      </c>
    </row>
    <row r="236" spans="1:8" s="167" customFormat="1" ht="13.8" customHeight="1">
      <c r="A236" s="208" t="s">
        <v>387</v>
      </c>
      <c r="B236" s="165"/>
      <c r="C236" s="184" t="s">
        <v>159</v>
      </c>
      <c r="D236" s="236" t="s">
        <v>426</v>
      </c>
      <c r="E236" s="236" t="s">
        <v>25</v>
      </c>
      <c r="F236" s="237">
        <v>100</v>
      </c>
      <c r="G236" s="237">
        <v>200</v>
      </c>
      <c r="H236" s="237">
        <v>200</v>
      </c>
    </row>
    <row r="237" spans="1:8" s="167" customFormat="1" ht="17.399999999999999" customHeight="1">
      <c r="A237" s="209" t="s">
        <v>387</v>
      </c>
      <c r="B237" s="165"/>
      <c r="C237" s="232" t="s">
        <v>159</v>
      </c>
      <c r="D237" s="238" t="s">
        <v>426</v>
      </c>
      <c r="E237" s="238" t="s">
        <v>25</v>
      </c>
      <c r="F237" s="239">
        <v>100</v>
      </c>
      <c r="G237" s="239">
        <v>200</v>
      </c>
      <c r="H237" s="239">
        <v>200</v>
      </c>
    </row>
    <row r="238" spans="1:8" s="167" customFormat="1" ht="25.8" customHeight="1">
      <c r="A238" s="208" t="s">
        <v>79</v>
      </c>
      <c r="B238" s="165"/>
      <c r="C238" s="184" t="s">
        <v>159</v>
      </c>
      <c r="D238" s="251" t="s">
        <v>418</v>
      </c>
      <c r="E238" s="236"/>
      <c r="F238" s="237">
        <v>12.05</v>
      </c>
      <c r="G238" s="237">
        <v>54.1</v>
      </c>
      <c r="H238" s="237">
        <v>55.1</v>
      </c>
    </row>
    <row r="239" spans="1:8" s="167" customFormat="1" ht="16.8" customHeight="1">
      <c r="A239" s="208" t="s">
        <v>21</v>
      </c>
      <c r="B239" s="165"/>
      <c r="C239" s="184" t="s">
        <v>159</v>
      </c>
      <c r="D239" s="236" t="s">
        <v>419</v>
      </c>
      <c r="E239" s="236"/>
      <c r="F239" s="237">
        <v>12.05</v>
      </c>
      <c r="G239" s="237">
        <v>54.1</v>
      </c>
      <c r="H239" s="237">
        <v>55.1</v>
      </c>
    </row>
    <row r="240" spans="1:8" s="167" customFormat="1" ht="16.2" customHeight="1">
      <c r="A240" s="208" t="s">
        <v>21</v>
      </c>
      <c r="B240" s="165"/>
      <c r="C240" s="184" t="s">
        <v>159</v>
      </c>
      <c r="D240" s="236" t="s">
        <v>420</v>
      </c>
      <c r="E240" s="236"/>
      <c r="F240" s="237">
        <v>12.05</v>
      </c>
      <c r="G240" s="237">
        <v>54.1</v>
      </c>
      <c r="H240" s="237">
        <v>55.1</v>
      </c>
    </row>
    <row r="241" spans="1:8" s="162" customFormat="1" ht="24">
      <c r="A241" s="208" t="s">
        <v>417</v>
      </c>
      <c r="B241" s="160"/>
      <c r="C241" s="184" t="s">
        <v>159</v>
      </c>
      <c r="D241" s="251" t="s">
        <v>421</v>
      </c>
      <c r="E241" s="236"/>
      <c r="F241" s="237">
        <v>12.05</v>
      </c>
      <c r="G241" s="237">
        <v>54.1</v>
      </c>
      <c r="H241" s="237">
        <v>55.1</v>
      </c>
    </row>
    <row r="242" spans="1:8" s="167" customFormat="1" ht="23.4" customHeight="1">
      <c r="A242" s="209" t="s">
        <v>387</v>
      </c>
      <c r="B242" s="165"/>
      <c r="C242" s="232" t="s">
        <v>159</v>
      </c>
      <c r="D242" s="252" t="s">
        <v>421</v>
      </c>
      <c r="E242" s="252" t="s">
        <v>25</v>
      </c>
      <c r="F242" s="213">
        <v>12.05</v>
      </c>
      <c r="G242" s="213">
        <v>54.1</v>
      </c>
      <c r="H242" s="213">
        <v>55.1</v>
      </c>
    </row>
    <row r="243" spans="1:8" s="167" customFormat="1" ht="69" hidden="1">
      <c r="A243" s="164" t="s">
        <v>231</v>
      </c>
      <c r="B243" s="165"/>
      <c r="C243" s="224">
        <v>502</v>
      </c>
      <c r="D243" s="228" t="s">
        <v>232</v>
      </c>
      <c r="E243" s="226"/>
      <c r="F243" s="226">
        <v>0</v>
      </c>
      <c r="G243" s="226">
        <v>0</v>
      </c>
      <c r="H243" s="226">
        <v>0</v>
      </c>
    </row>
    <row r="244" spans="1:8" s="167" customFormat="1" ht="34.799999999999997" hidden="1">
      <c r="A244" s="164" t="s">
        <v>76</v>
      </c>
      <c r="B244" s="165"/>
      <c r="C244" s="224">
        <v>502</v>
      </c>
      <c r="D244" s="228" t="s">
        <v>232</v>
      </c>
      <c r="E244" s="226">
        <v>240</v>
      </c>
      <c r="F244" s="226"/>
      <c r="G244" s="226"/>
      <c r="H244" s="226">
        <v>0</v>
      </c>
    </row>
    <row r="245" spans="1:8" s="167" customFormat="1" ht="57.6" hidden="1">
      <c r="A245" s="164" t="s">
        <v>163</v>
      </c>
      <c r="B245" s="165"/>
      <c r="C245" s="224">
        <v>502</v>
      </c>
      <c r="D245" s="228" t="s">
        <v>164</v>
      </c>
      <c r="E245" s="226"/>
      <c r="F245" s="226">
        <v>0</v>
      </c>
      <c r="G245" s="226">
        <v>0</v>
      </c>
      <c r="H245" s="226">
        <v>0</v>
      </c>
    </row>
    <row r="246" spans="1:8" s="167" customFormat="1" ht="23.4" hidden="1">
      <c r="A246" s="164" t="s">
        <v>24</v>
      </c>
      <c r="B246" s="165"/>
      <c r="C246" s="224">
        <v>502</v>
      </c>
      <c r="D246" s="228" t="s">
        <v>164</v>
      </c>
      <c r="E246" s="226">
        <v>200</v>
      </c>
      <c r="F246" s="226"/>
      <c r="G246" s="226"/>
      <c r="H246" s="226"/>
    </row>
    <row r="247" spans="1:8" s="167" customFormat="1" ht="23.4" hidden="1">
      <c r="A247" s="164" t="s">
        <v>234</v>
      </c>
      <c r="B247" s="165"/>
      <c r="C247" s="224">
        <v>502</v>
      </c>
      <c r="D247" s="228" t="s">
        <v>164</v>
      </c>
      <c r="E247" s="226"/>
      <c r="F247" s="226"/>
      <c r="G247" s="226">
        <v>0</v>
      </c>
      <c r="H247" s="226">
        <v>0</v>
      </c>
    </row>
    <row r="248" spans="1:8" s="167" customFormat="1" ht="23.4" hidden="1">
      <c r="A248" s="164" t="s">
        <v>24</v>
      </c>
      <c r="B248" s="165"/>
      <c r="C248" s="224">
        <v>502</v>
      </c>
      <c r="D248" s="228" t="s">
        <v>164</v>
      </c>
      <c r="E248" s="226">
        <v>200</v>
      </c>
      <c r="F248" s="226"/>
      <c r="G248" s="226">
        <v>0</v>
      </c>
      <c r="H248" s="226">
        <v>0</v>
      </c>
    </row>
    <row r="249" spans="1:8" s="167" customFormat="1" hidden="1">
      <c r="A249" s="164" t="s">
        <v>165</v>
      </c>
      <c r="B249" s="165"/>
      <c r="C249" s="224">
        <v>503</v>
      </c>
      <c r="D249" s="228"/>
      <c r="E249" s="226"/>
      <c r="F249" s="233"/>
      <c r="G249" s="226">
        <v>0</v>
      </c>
      <c r="H249" s="226">
        <v>0</v>
      </c>
    </row>
    <row r="250" spans="1:8" s="167" customFormat="1" ht="16.8" customHeight="1">
      <c r="A250" s="208" t="s">
        <v>165</v>
      </c>
      <c r="B250" s="165"/>
      <c r="C250" s="184" t="s">
        <v>166</v>
      </c>
      <c r="D250" s="236"/>
      <c r="E250" s="236"/>
      <c r="F250" s="237">
        <v>15411.04</v>
      </c>
      <c r="G250" s="237">
        <v>937.81</v>
      </c>
      <c r="H250" s="237">
        <v>961.5</v>
      </c>
    </row>
    <row r="251" spans="1:8" s="167" customFormat="1" ht="15.6" customHeight="1">
      <c r="A251" s="208" t="s">
        <v>165</v>
      </c>
      <c r="B251" s="165"/>
      <c r="C251" s="184" t="s">
        <v>166</v>
      </c>
      <c r="D251" s="236" t="s">
        <v>376</v>
      </c>
      <c r="E251" s="236"/>
      <c r="F251" s="237">
        <f>F252+F268+F279+F280</f>
        <v>15411.04</v>
      </c>
      <c r="G251" s="237">
        <f>G252+G268+G279+G280</f>
        <v>937.81000000000006</v>
      </c>
      <c r="H251" s="237">
        <f>H252+H268+H279+H280</f>
        <v>961.5</v>
      </c>
    </row>
    <row r="252" spans="1:8" s="148" customFormat="1" ht="72">
      <c r="A252" s="154" t="s">
        <v>346</v>
      </c>
      <c r="B252" s="145"/>
      <c r="C252" s="184" t="s">
        <v>166</v>
      </c>
      <c r="D252" s="158" t="s">
        <v>168</v>
      </c>
      <c r="E252" s="145"/>
      <c r="F252" s="156">
        <f>SUM(F253+F260)</f>
        <v>931.01</v>
      </c>
      <c r="G252" s="156">
        <f t="shared" ref="G252:H252" si="45">SUM(G253+G260)</f>
        <v>540.61</v>
      </c>
      <c r="H252" s="156">
        <f t="shared" si="45"/>
        <v>555.29999999999995</v>
      </c>
    </row>
    <row r="253" spans="1:8" s="162" customFormat="1">
      <c r="A253" s="208" t="s">
        <v>394</v>
      </c>
      <c r="B253" s="160"/>
      <c r="C253" s="184" t="s">
        <v>166</v>
      </c>
      <c r="D253" s="234" t="s">
        <v>414</v>
      </c>
      <c r="E253" s="234"/>
      <c r="F253" s="235">
        <v>654.70000000000005</v>
      </c>
      <c r="G253" s="235">
        <v>0</v>
      </c>
      <c r="H253" s="235">
        <v>0</v>
      </c>
    </row>
    <row r="254" spans="1:8" s="162" customFormat="1" ht="72">
      <c r="A254" s="208" t="s">
        <v>412</v>
      </c>
      <c r="B254" s="160"/>
      <c r="C254" s="184" t="s">
        <v>166</v>
      </c>
      <c r="D254" s="236" t="s">
        <v>415</v>
      </c>
      <c r="E254" s="236"/>
      <c r="F254" s="237">
        <v>654.70000000000005</v>
      </c>
      <c r="G254" s="237">
        <v>0</v>
      </c>
      <c r="H254" s="237">
        <v>0</v>
      </c>
    </row>
    <row r="255" spans="1:8" s="162" customFormat="1" ht="76.2" customHeight="1">
      <c r="A255" s="208" t="s">
        <v>413</v>
      </c>
      <c r="B255" s="160"/>
      <c r="C255" s="184" t="s">
        <v>166</v>
      </c>
      <c r="D255" s="236" t="s">
        <v>416</v>
      </c>
      <c r="E255" s="236"/>
      <c r="F255" s="237">
        <v>654.70000000000005</v>
      </c>
      <c r="G255" s="237">
        <v>0</v>
      </c>
      <c r="H255" s="237">
        <v>0</v>
      </c>
    </row>
    <row r="256" spans="1:8" s="167" customFormat="1" hidden="1">
      <c r="A256" s="208" t="s">
        <v>387</v>
      </c>
      <c r="B256" s="165"/>
      <c r="C256" s="232">
        <v>503</v>
      </c>
      <c r="D256" s="248" t="s">
        <v>416</v>
      </c>
      <c r="E256" s="248" t="s">
        <v>390</v>
      </c>
      <c r="F256" s="249">
        <v>654.70000000000005</v>
      </c>
      <c r="G256" s="249">
        <v>0</v>
      </c>
      <c r="H256" s="249">
        <v>0</v>
      </c>
    </row>
    <row r="257" spans="1:8" s="167" customFormat="1" hidden="1">
      <c r="A257" s="209" t="s">
        <v>387</v>
      </c>
      <c r="B257" s="165"/>
      <c r="C257" s="232">
        <v>503</v>
      </c>
      <c r="D257" s="222" t="s">
        <v>416</v>
      </c>
      <c r="E257" s="222" t="s">
        <v>390</v>
      </c>
      <c r="F257" s="223">
        <v>654.70000000000005</v>
      </c>
      <c r="G257" s="223">
        <v>0</v>
      </c>
      <c r="H257" s="223">
        <v>0</v>
      </c>
    </row>
    <row r="258" spans="1:8" s="167" customFormat="1">
      <c r="A258" s="208" t="s">
        <v>387</v>
      </c>
      <c r="B258" s="165"/>
      <c r="C258" s="184" t="s">
        <v>166</v>
      </c>
      <c r="D258" s="201" t="s">
        <v>416</v>
      </c>
      <c r="E258" s="201" t="s">
        <v>25</v>
      </c>
      <c r="F258" s="199">
        <v>654.70000000000005</v>
      </c>
      <c r="G258" s="199">
        <v>0</v>
      </c>
      <c r="H258" s="199">
        <v>0</v>
      </c>
    </row>
    <row r="259" spans="1:8" s="167" customFormat="1" ht="16.8" customHeight="1">
      <c r="A259" s="209" t="s">
        <v>387</v>
      </c>
      <c r="B259" s="165"/>
      <c r="C259" s="232" t="s">
        <v>166</v>
      </c>
      <c r="D259" s="222" t="s">
        <v>416</v>
      </c>
      <c r="E259" s="222" t="s">
        <v>25</v>
      </c>
      <c r="F259" s="223">
        <v>654.70000000000005</v>
      </c>
      <c r="G259" s="223">
        <v>0</v>
      </c>
      <c r="H259" s="223">
        <v>0</v>
      </c>
    </row>
    <row r="260" spans="1:8" s="167" customFormat="1" ht="24" customHeight="1">
      <c r="A260" s="208" t="s">
        <v>406</v>
      </c>
      <c r="B260" s="165"/>
      <c r="C260" s="184" t="s">
        <v>166</v>
      </c>
      <c r="D260" s="201" t="s">
        <v>409</v>
      </c>
      <c r="E260" s="201"/>
      <c r="F260" s="199">
        <v>276.31</v>
      </c>
      <c r="G260" s="199">
        <v>540.61</v>
      </c>
      <c r="H260" s="199">
        <v>555.29999999999995</v>
      </c>
    </row>
    <row r="261" spans="1:8" s="167" customFormat="1" ht="24" customHeight="1">
      <c r="A261" s="208" t="s">
        <v>407</v>
      </c>
      <c r="B261" s="165"/>
      <c r="C261" s="184" t="s">
        <v>166</v>
      </c>
      <c r="D261" s="201" t="s">
        <v>410</v>
      </c>
      <c r="E261" s="201"/>
      <c r="F261" s="199">
        <v>276.31</v>
      </c>
      <c r="G261" s="199">
        <v>540.61</v>
      </c>
      <c r="H261" s="199">
        <v>555.29999999999995</v>
      </c>
    </row>
    <row r="262" spans="1:8" s="167" customFormat="1" ht="24" customHeight="1">
      <c r="A262" s="208" t="s">
        <v>408</v>
      </c>
      <c r="B262" s="165"/>
      <c r="C262" s="184" t="s">
        <v>166</v>
      </c>
      <c r="D262" s="201" t="s">
        <v>411</v>
      </c>
      <c r="E262" s="201"/>
      <c r="F262" s="199">
        <v>276.31</v>
      </c>
      <c r="G262" s="199">
        <v>540.61</v>
      </c>
      <c r="H262" s="199">
        <v>555.29999999999995</v>
      </c>
    </row>
    <row r="263" spans="1:8" s="167" customFormat="1" ht="24" customHeight="1">
      <c r="A263" s="209" t="s">
        <v>387</v>
      </c>
      <c r="B263" s="165"/>
      <c r="C263" s="232" t="s">
        <v>166</v>
      </c>
      <c r="D263" s="222" t="s">
        <v>411</v>
      </c>
      <c r="E263" s="222" t="s">
        <v>25</v>
      </c>
      <c r="F263" s="223">
        <v>276.31</v>
      </c>
      <c r="G263" s="223">
        <v>540.61</v>
      </c>
      <c r="H263" s="223">
        <v>555.29999999999995</v>
      </c>
    </row>
    <row r="264" spans="1:8" s="167" customFormat="1" ht="60">
      <c r="A264" s="208" t="s">
        <v>469</v>
      </c>
      <c r="B264" s="165"/>
      <c r="C264" s="184" t="s">
        <v>166</v>
      </c>
      <c r="D264" s="201" t="s">
        <v>402</v>
      </c>
      <c r="E264" s="201"/>
      <c r="F264" s="199">
        <v>11511.89</v>
      </c>
      <c r="G264" s="199">
        <v>300</v>
      </c>
      <c r="H264" s="199">
        <v>300</v>
      </c>
    </row>
    <row r="265" spans="1:8" s="167" customFormat="1">
      <c r="A265" s="208" t="s">
        <v>400</v>
      </c>
      <c r="B265" s="165"/>
      <c r="C265" s="184" t="s">
        <v>166</v>
      </c>
      <c r="D265" s="201" t="s">
        <v>403</v>
      </c>
      <c r="E265" s="201"/>
      <c r="F265" s="199">
        <v>11511.89</v>
      </c>
      <c r="G265" s="199">
        <v>300</v>
      </c>
      <c r="H265" s="199">
        <v>300</v>
      </c>
    </row>
    <row r="266" spans="1:8" s="167" customFormat="1" ht="36">
      <c r="A266" s="208" t="s">
        <v>352</v>
      </c>
      <c r="B266" s="165"/>
      <c r="C266" s="184" t="s">
        <v>166</v>
      </c>
      <c r="D266" s="201" t="s">
        <v>404</v>
      </c>
      <c r="E266" s="201"/>
      <c r="F266" s="199">
        <v>11511.89</v>
      </c>
      <c r="G266" s="199">
        <v>300</v>
      </c>
      <c r="H266" s="199">
        <v>300</v>
      </c>
    </row>
    <row r="267" spans="1:8" s="167" customFormat="1" ht="24">
      <c r="A267" s="208" t="s">
        <v>401</v>
      </c>
      <c r="B267" s="165"/>
      <c r="C267" s="184" t="s">
        <v>166</v>
      </c>
      <c r="D267" s="201" t="s">
        <v>405</v>
      </c>
      <c r="E267" s="201"/>
      <c r="F267" s="199">
        <v>11511.89</v>
      </c>
      <c r="G267" s="199">
        <v>300</v>
      </c>
      <c r="H267" s="199">
        <v>300</v>
      </c>
    </row>
    <row r="268" spans="1:8" s="167" customFormat="1">
      <c r="A268" s="209" t="s">
        <v>387</v>
      </c>
      <c r="B268" s="165"/>
      <c r="C268" s="232" t="s">
        <v>166</v>
      </c>
      <c r="D268" s="222" t="s">
        <v>405</v>
      </c>
      <c r="E268" s="222" t="s">
        <v>25</v>
      </c>
      <c r="F268" s="223">
        <v>11511.89</v>
      </c>
      <c r="G268" s="223">
        <v>300</v>
      </c>
      <c r="H268" s="223">
        <v>300</v>
      </c>
    </row>
    <row r="269" spans="1:8" s="167" customFormat="1" ht="80.400000000000006" hidden="1">
      <c r="A269" s="164" t="s">
        <v>114</v>
      </c>
      <c r="B269" s="165"/>
      <c r="C269" s="232">
        <v>503</v>
      </c>
      <c r="D269" s="228" t="s">
        <v>182</v>
      </c>
      <c r="E269" s="226"/>
      <c r="F269" s="226">
        <v>0</v>
      </c>
      <c r="G269" s="226">
        <v>0</v>
      </c>
      <c r="H269" s="226">
        <v>0</v>
      </c>
    </row>
    <row r="270" spans="1:8" s="167" customFormat="1" ht="23.4" hidden="1">
      <c r="A270" s="164" t="s">
        <v>24</v>
      </c>
      <c r="B270" s="165"/>
      <c r="C270" s="232">
        <v>503</v>
      </c>
      <c r="D270" s="228" t="s">
        <v>182</v>
      </c>
      <c r="E270" s="226">
        <v>200</v>
      </c>
      <c r="F270" s="226"/>
      <c r="G270" s="226">
        <v>0</v>
      </c>
      <c r="H270" s="226">
        <v>0</v>
      </c>
    </row>
    <row r="271" spans="1:8" s="167" customFormat="1" ht="80.400000000000006" hidden="1">
      <c r="A271" s="164" t="s">
        <v>131</v>
      </c>
      <c r="B271" s="165"/>
      <c r="C271" s="232">
        <v>503</v>
      </c>
      <c r="D271" s="228" t="s">
        <v>132</v>
      </c>
      <c r="E271" s="226"/>
      <c r="F271" s="226">
        <v>0</v>
      </c>
      <c r="G271" s="226">
        <v>0</v>
      </c>
      <c r="H271" s="226">
        <v>0</v>
      </c>
    </row>
    <row r="272" spans="1:8" s="167" customFormat="1" ht="57.6" hidden="1">
      <c r="A272" s="164" t="s">
        <v>264</v>
      </c>
      <c r="B272" s="165"/>
      <c r="C272" s="232">
        <v>503</v>
      </c>
      <c r="D272" s="228" t="s">
        <v>294</v>
      </c>
      <c r="E272" s="226"/>
      <c r="F272" s="226">
        <v>0</v>
      </c>
      <c r="G272" s="226">
        <v>0</v>
      </c>
      <c r="H272" s="226">
        <v>0</v>
      </c>
    </row>
    <row r="273" spans="1:8" s="167" customFormat="1" ht="91.8" hidden="1">
      <c r="A273" s="240" t="s">
        <v>133</v>
      </c>
      <c r="B273" s="165"/>
      <c r="C273" s="232">
        <v>503</v>
      </c>
      <c r="D273" s="228" t="s">
        <v>295</v>
      </c>
      <c r="E273" s="226"/>
      <c r="F273" s="226">
        <v>0</v>
      </c>
      <c r="G273" s="226">
        <v>0</v>
      </c>
      <c r="H273" s="226">
        <v>0</v>
      </c>
    </row>
    <row r="274" spans="1:8" s="167" customFormat="1" ht="23.4" hidden="1">
      <c r="A274" s="164" t="s">
        <v>24</v>
      </c>
      <c r="B274" s="165"/>
      <c r="C274" s="232">
        <v>503</v>
      </c>
      <c r="D274" s="228" t="s">
        <v>281</v>
      </c>
      <c r="E274" s="226">
        <v>200</v>
      </c>
      <c r="F274" s="226"/>
      <c r="G274" s="226">
        <v>0</v>
      </c>
      <c r="H274" s="226">
        <v>0</v>
      </c>
    </row>
    <row r="275" spans="1:8" s="167" customFormat="1" ht="108">
      <c r="A275" s="208" t="s">
        <v>393</v>
      </c>
      <c r="B275" s="165"/>
      <c r="C275" s="184" t="s">
        <v>166</v>
      </c>
      <c r="D275" s="201" t="s">
        <v>396</v>
      </c>
      <c r="E275" s="201"/>
      <c r="F275" s="199">
        <v>91.2</v>
      </c>
      <c r="G275" s="199">
        <v>87</v>
      </c>
      <c r="H275" s="199">
        <v>84</v>
      </c>
    </row>
    <row r="276" spans="1:8" s="167" customFormat="1">
      <c r="A276" s="208" t="s">
        <v>394</v>
      </c>
      <c r="B276" s="165"/>
      <c r="C276" s="184" t="s">
        <v>166</v>
      </c>
      <c r="D276" s="201" t="s">
        <v>397</v>
      </c>
      <c r="E276" s="201"/>
      <c r="F276" s="199">
        <v>91.2</v>
      </c>
      <c r="G276" s="199">
        <v>87</v>
      </c>
      <c r="H276" s="199">
        <v>84</v>
      </c>
    </row>
    <row r="277" spans="1:8" s="167" customFormat="1" ht="84">
      <c r="A277" s="208" t="s">
        <v>471</v>
      </c>
      <c r="B277" s="165"/>
      <c r="C277" s="184" t="s">
        <v>166</v>
      </c>
      <c r="D277" s="201" t="s">
        <v>398</v>
      </c>
      <c r="E277" s="201"/>
      <c r="F277" s="199">
        <v>91.2</v>
      </c>
      <c r="G277" s="199">
        <v>87</v>
      </c>
      <c r="H277" s="199">
        <v>84</v>
      </c>
    </row>
    <row r="278" spans="1:8" s="167" customFormat="1" ht="36">
      <c r="A278" s="208" t="s">
        <v>395</v>
      </c>
      <c r="B278" s="165"/>
      <c r="C278" s="184" t="s">
        <v>166</v>
      </c>
      <c r="D278" s="201" t="s">
        <v>399</v>
      </c>
      <c r="E278" s="201"/>
      <c r="F278" s="199">
        <v>91.2</v>
      </c>
      <c r="G278" s="199">
        <v>87</v>
      </c>
      <c r="H278" s="199">
        <v>84</v>
      </c>
    </row>
    <row r="279" spans="1:8" s="167" customFormat="1">
      <c r="A279" s="209" t="s">
        <v>387</v>
      </c>
      <c r="B279" s="165"/>
      <c r="C279" s="232" t="s">
        <v>166</v>
      </c>
      <c r="D279" s="222" t="s">
        <v>399</v>
      </c>
      <c r="E279" s="222" t="s">
        <v>25</v>
      </c>
      <c r="F279" s="223">
        <v>91.2</v>
      </c>
      <c r="G279" s="223">
        <v>87</v>
      </c>
      <c r="H279" s="223">
        <v>84</v>
      </c>
    </row>
    <row r="280" spans="1:8" s="162" customFormat="1" ht="36">
      <c r="A280" s="159" t="s">
        <v>185</v>
      </c>
      <c r="B280" s="160"/>
      <c r="C280" s="184" t="s">
        <v>166</v>
      </c>
      <c r="D280" s="161" t="s">
        <v>54</v>
      </c>
      <c r="E280" s="160"/>
      <c r="F280" s="168">
        <f t="shared" ref="F280:F281" si="46">SUM(F281)</f>
        <v>2876.94</v>
      </c>
      <c r="G280" s="168">
        <f t="shared" ref="G280:H281" si="47">SUM(G281)</f>
        <v>10.199999999999999</v>
      </c>
      <c r="H280" s="168">
        <f t="shared" si="47"/>
        <v>22.2</v>
      </c>
    </row>
    <row r="281" spans="1:8">
      <c r="A281" s="154" t="s">
        <v>21</v>
      </c>
      <c r="B281" s="145"/>
      <c r="C281" s="183" t="s">
        <v>166</v>
      </c>
      <c r="D281" s="146" t="s">
        <v>80</v>
      </c>
      <c r="E281" s="145"/>
      <c r="F281" s="156">
        <f t="shared" si="46"/>
        <v>2876.94</v>
      </c>
      <c r="G281" s="156">
        <f t="shared" si="47"/>
        <v>10.199999999999999</v>
      </c>
      <c r="H281" s="156">
        <f t="shared" si="47"/>
        <v>22.2</v>
      </c>
    </row>
    <row r="282" spans="1:8">
      <c r="A282" s="154" t="s">
        <v>21</v>
      </c>
      <c r="B282" s="145"/>
      <c r="C282" s="183" t="s">
        <v>166</v>
      </c>
      <c r="D282" s="146" t="s">
        <v>81</v>
      </c>
      <c r="E282" s="145"/>
      <c r="F282" s="156">
        <f>SUM(F283+F295+F297)</f>
        <v>2876.94</v>
      </c>
      <c r="G282" s="156">
        <f>SUM(G283+G295+G297)</f>
        <v>10.199999999999999</v>
      </c>
      <c r="H282" s="156">
        <f>SUM(H283+H295+H297)</f>
        <v>22.2</v>
      </c>
    </row>
    <row r="283" spans="1:8" s="148" customFormat="1" ht="36">
      <c r="A283" s="154" t="s">
        <v>186</v>
      </c>
      <c r="B283" s="145"/>
      <c r="C283" s="183" t="s">
        <v>166</v>
      </c>
      <c r="D283" s="158" t="s">
        <v>187</v>
      </c>
      <c r="E283" s="145"/>
      <c r="F283" s="156">
        <f>SUM(F285+F287+F289+F293)</f>
        <v>1481.47</v>
      </c>
      <c r="G283" s="156">
        <f t="shared" ref="G283:H283" si="48">SUM(G285+G287+G289+G293)</f>
        <v>10.199999999999999</v>
      </c>
      <c r="H283" s="156">
        <f t="shared" si="48"/>
        <v>22.2</v>
      </c>
    </row>
    <row r="284" spans="1:8">
      <c r="A284" s="193" t="s">
        <v>387</v>
      </c>
      <c r="B284" s="145"/>
      <c r="C284" s="183" t="s">
        <v>166</v>
      </c>
      <c r="D284" s="158" t="s">
        <v>187</v>
      </c>
      <c r="E284" s="145">
        <v>200</v>
      </c>
      <c r="F284" s="168">
        <f>SUM(F285)</f>
        <v>771.47</v>
      </c>
      <c r="G284" s="168">
        <f t="shared" ref="G284:H284" si="49">SUM(G285)</f>
        <v>0</v>
      </c>
      <c r="H284" s="168">
        <f t="shared" si="49"/>
        <v>12</v>
      </c>
    </row>
    <row r="285" spans="1:8">
      <c r="A285" s="194" t="s">
        <v>387</v>
      </c>
      <c r="B285" s="141"/>
      <c r="C285" s="198" t="s">
        <v>166</v>
      </c>
      <c r="D285" s="196" t="s">
        <v>392</v>
      </c>
      <c r="E285" s="207">
        <v>200</v>
      </c>
      <c r="F285" s="187">
        <v>771.47</v>
      </c>
      <c r="G285" s="187">
        <v>0</v>
      </c>
      <c r="H285" s="187">
        <v>12</v>
      </c>
    </row>
    <row r="286" spans="1:8">
      <c r="A286" s="193" t="s">
        <v>385</v>
      </c>
      <c r="B286" s="141"/>
      <c r="C286" s="183" t="s">
        <v>166</v>
      </c>
      <c r="D286" s="195" t="s">
        <v>392</v>
      </c>
      <c r="E286" s="195" t="s">
        <v>25</v>
      </c>
      <c r="F286" s="168">
        <f>SUM(F287)</f>
        <v>700</v>
      </c>
      <c r="G286" s="168">
        <f t="shared" ref="F286:H288" si="50">SUM(G287)</f>
        <v>0</v>
      </c>
      <c r="H286" s="168">
        <f t="shared" si="50"/>
        <v>0</v>
      </c>
    </row>
    <row r="287" spans="1:8">
      <c r="A287" s="194" t="s">
        <v>385</v>
      </c>
      <c r="B287" s="141"/>
      <c r="C287" s="185" t="s">
        <v>166</v>
      </c>
      <c r="D287" s="196" t="s">
        <v>392</v>
      </c>
      <c r="E287" s="196" t="s">
        <v>25</v>
      </c>
      <c r="F287" s="149">
        <v>700</v>
      </c>
      <c r="G287" s="149">
        <v>0</v>
      </c>
      <c r="H287" s="149">
        <v>0</v>
      </c>
    </row>
    <row r="288" spans="1:8" s="167" customFormat="1">
      <c r="A288" s="208" t="s">
        <v>391</v>
      </c>
      <c r="B288" s="165"/>
      <c r="C288" s="184" t="s">
        <v>166</v>
      </c>
      <c r="D288" s="241" t="s">
        <v>392</v>
      </c>
      <c r="E288" s="241" t="s">
        <v>64</v>
      </c>
      <c r="F288" s="168">
        <f t="shared" si="50"/>
        <v>0</v>
      </c>
      <c r="G288" s="168">
        <f t="shared" si="50"/>
        <v>4</v>
      </c>
      <c r="H288" s="168">
        <f t="shared" si="50"/>
        <v>4</v>
      </c>
    </row>
    <row r="289" spans="1:8" s="167" customFormat="1">
      <c r="A289" s="209" t="s">
        <v>391</v>
      </c>
      <c r="B289" s="165"/>
      <c r="C289" s="182" t="s">
        <v>166</v>
      </c>
      <c r="D289" s="242" t="s">
        <v>392</v>
      </c>
      <c r="E289" s="254" t="s">
        <v>64</v>
      </c>
      <c r="F289" s="169">
        <v>0</v>
      </c>
      <c r="G289" s="169">
        <v>4</v>
      </c>
      <c r="H289" s="169">
        <v>4</v>
      </c>
    </row>
    <row r="290" spans="1:8" s="162" customFormat="1">
      <c r="A290" s="159" t="s">
        <v>63</v>
      </c>
      <c r="B290" s="160"/>
      <c r="C290" s="180" t="s">
        <v>166</v>
      </c>
      <c r="D290" s="163" t="s">
        <v>187</v>
      </c>
      <c r="E290" s="160">
        <v>800</v>
      </c>
      <c r="F290" s="168">
        <f>SUM(F293)</f>
        <v>10</v>
      </c>
      <c r="G290" s="168">
        <f t="shared" ref="G290:H290" si="51">SUM(G293)</f>
        <v>6.2</v>
      </c>
      <c r="H290" s="168">
        <f t="shared" si="51"/>
        <v>6.2</v>
      </c>
    </row>
    <row r="291" spans="1:8" s="167" customFormat="1" ht="46.2" hidden="1">
      <c r="A291" s="164" t="s">
        <v>188</v>
      </c>
      <c r="B291" s="165"/>
      <c r="C291" s="181">
        <v>503</v>
      </c>
      <c r="D291" s="166" t="s">
        <v>189</v>
      </c>
      <c r="E291" s="165"/>
      <c r="F291" s="165">
        <v>0</v>
      </c>
      <c r="G291" s="165">
        <v>0</v>
      </c>
      <c r="H291" s="165">
        <v>0</v>
      </c>
    </row>
    <row r="292" spans="1:8" s="167" customFormat="1" ht="34.799999999999997" hidden="1">
      <c r="A292" s="164" t="s">
        <v>190</v>
      </c>
      <c r="B292" s="165"/>
      <c r="C292" s="181">
        <v>503</v>
      </c>
      <c r="D292" s="166" t="s">
        <v>189</v>
      </c>
      <c r="E292" s="165">
        <v>240</v>
      </c>
      <c r="F292" s="165"/>
      <c r="G292" s="165">
        <v>0</v>
      </c>
      <c r="H292" s="165">
        <v>0</v>
      </c>
    </row>
    <row r="293" spans="1:8" s="167" customFormat="1">
      <c r="A293" s="164" t="s">
        <v>165</v>
      </c>
      <c r="B293" s="165"/>
      <c r="C293" s="182" t="s">
        <v>166</v>
      </c>
      <c r="D293" s="173" t="s">
        <v>187</v>
      </c>
      <c r="E293" s="165">
        <v>800</v>
      </c>
      <c r="F293" s="169">
        <v>10</v>
      </c>
      <c r="G293" s="165">
        <v>6.2</v>
      </c>
      <c r="H293" s="165">
        <v>6.2</v>
      </c>
    </row>
    <row r="294" spans="1:8" ht="24">
      <c r="A294" s="193" t="s">
        <v>384</v>
      </c>
      <c r="B294" s="141"/>
      <c r="C294" s="185" t="s">
        <v>166</v>
      </c>
      <c r="D294" s="189" t="s">
        <v>388</v>
      </c>
      <c r="E294" s="189"/>
      <c r="F294" s="168">
        <f>SUM(F295)</f>
        <v>342.47</v>
      </c>
      <c r="G294" s="168">
        <f t="shared" ref="G294:H294" si="52">SUM(G295)</f>
        <v>0</v>
      </c>
      <c r="H294" s="168">
        <f t="shared" si="52"/>
        <v>0</v>
      </c>
    </row>
    <row r="295" spans="1:8">
      <c r="A295" s="194" t="s">
        <v>385</v>
      </c>
      <c r="B295" s="141"/>
      <c r="C295" s="185" t="s">
        <v>166</v>
      </c>
      <c r="D295" s="190" t="s">
        <v>388</v>
      </c>
      <c r="E295" s="190" t="s">
        <v>25</v>
      </c>
      <c r="F295" s="192">
        <v>342.47</v>
      </c>
      <c r="G295" s="192">
        <v>0</v>
      </c>
      <c r="H295" s="192">
        <v>0</v>
      </c>
    </row>
    <row r="296" spans="1:8" ht="36">
      <c r="A296" s="193" t="s">
        <v>386</v>
      </c>
      <c r="B296" s="141"/>
      <c r="C296" s="185" t="s">
        <v>166</v>
      </c>
      <c r="D296" s="189" t="s">
        <v>389</v>
      </c>
      <c r="E296" s="189"/>
      <c r="F296" s="191">
        <v>1053</v>
      </c>
      <c r="G296" s="191">
        <v>0</v>
      </c>
      <c r="H296" s="191">
        <v>0</v>
      </c>
    </row>
    <row r="297" spans="1:8">
      <c r="A297" s="194" t="s">
        <v>387</v>
      </c>
      <c r="B297" s="141"/>
      <c r="C297" s="185" t="s">
        <v>166</v>
      </c>
      <c r="D297" s="190" t="s">
        <v>389</v>
      </c>
      <c r="E297" s="190" t="s">
        <v>25</v>
      </c>
      <c r="F297" s="192">
        <v>1053</v>
      </c>
      <c r="G297" s="192">
        <v>0</v>
      </c>
      <c r="H297" s="192">
        <v>0</v>
      </c>
    </row>
    <row r="298" spans="1:8" s="167" customFormat="1">
      <c r="A298" s="208" t="s">
        <v>375</v>
      </c>
      <c r="B298" s="165"/>
      <c r="C298" s="180" t="s">
        <v>383</v>
      </c>
      <c r="D298" s="201"/>
      <c r="E298" s="165"/>
      <c r="F298" s="168">
        <f t="shared" ref="F298:H303" si="53">SUM(F299)</f>
        <v>80</v>
      </c>
      <c r="G298" s="168">
        <f t="shared" si="53"/>
        <v>0</v>
      </c>
      <c r="H298" s="168">
        <f t="shared" si="53"/>
        <v>0</v>
      </c>
    </row>
    <row r="299" spans="1:8" s="167" customFormat="1">
      <c r="A299" s="208" t="s">
        <v>312</v>
      </c>
      <c r="B299" s="165"/>
      <c r="C299" s="184" t="s">
        <v>310</v>
      </c>
      <c r="D299" s="201"/>
      <c r="E299" s="165"/>
      <c r="F299" s="168">
        <f t="shared" si="53"/>
        <v>80</v>
      </c>
      <c r="G299" s="168">
        <f t="shared" si="53"/>
        <v>0</v>
      </c>
      <c r="H299" s="168">
        <f t="shared" si="53"/>
        <v>0</v>
      </c>
    </row>
    <row r="300" spans="1:8" s="167" customFormat="1">
      <c r="A300" s="208" t="s">
        <v>312</v>
      </c>
      <c r="B300" s="165"/>
      <c r="C300" s="184" t="s">
        <v>310</v>
      </c>
      <c r="D300" s="201" t="s">
        <v>376</v>
      </c>
      <c r="E300" s="165"/>
      <c r="F300" s="168">
        <f t="shared" si="53"/>
        <v>80</v>
      </c>
      <c r="G300" s="168">
        <f t="shared" si="53"/>
        <v>0</v>
      </c>
      <c r="H300" s="168">
        <f t="shared" si="53"/>
        <v>0</v>
      </c>
    </row>
    <row r="301" spans="1:8" s="167" customFormat="1" ht="48">
      <c r="A301" s="208" t="s">
        <v>470</v>
      </c>
      <c r="B301" s="165"/>
      <c r="C301" s="184" t="s">
        <v>310</v>
      </c>
      <c r="D301" s="201" t="s">
        <v>377</v>
      </c>
      <c r="E301" s="165"/>
      <c r="F301" s="168">
        <f t="shared" si="53"/>
        <v>80</v>
      </c>
      <c r="G301" s="168">
        <f t="shared" si="53"/>
        <v>0</v>
      </c>
      <c r="H301" s="168">
        <f t="shared" si="53"/>
        <v>0</v>
      </c>
    </row>
    <row r="302" spans="1:8" s="167" customFormat="1">
      <c r="A302" s="208" t="s">
        <v>323</v>
      </c>
      <c r="B302" s="165"/>
      <c r="C302" s="184" t="s">
        <v>310</v>
      </c>
      <c r="D302" s="201" t="s">
        <v>378</v>
      </c>
      <c r="E302" s="165"/>
      <c r="F302" s="168">
        <f t="shared" si="53"/>
        <v>80</v>
      </c>
      <c r="G302" s="168">
        <f t="shared" si="53"/>
        <v>0</v>
      </c>
      <c r="H302" s="168">
        <f t="shared" si="53"/>
        <v>0</v>
      </c>
    </row>
    <row r="303" spans="1:8" s="167" customFormat="1" ht="60">
      <c r="A303" s="208" t="s">
        <v>379</v>
      </c>
      <c r="B303" s="165"/>
      <c r="C303" s="184" t="s">
        <v>310</v>
      </c>
      <c r="D303" s="202" t="s">
        <v>380</v>
      </c>
      <c r="E303" s="165"/>
      <c r="F303" s="168">
        <f t="shared" si="53"/>
        <v>80</v>
      </c>
      <c r="G303" s="168">
        <f t="shared" si="53"/>
        <v>0</v>
      </c>
      <c r="H303" s="168">
        <f t="shared" si="53"/>
        <v>0</v>
      </c>
    </row>
    <row r="304" spans="1:8" s="167" customFormat="1" ht="36">
      <c r="A304" s="208" t="s">
        <v>309</v>
      </c>
      <c r="B304" s="165"/>
      <c r="C304" s="184" t="s">
        <v>310</v>
      </c>
      <c r="D304" s="202" t="s">
        <v>381</v>
      </c>
      <c r="E304" s="165"/>
      <c r="F304" s="168">
        <f>SUM(F305)</f>
        <v>80</v>
      </c>
      <c r="G304" s="168">
        <f t="shared" ref="G304:H304" si="54">SUM(G305)</f>
        <v>0</v>
      </c>
      <c r="H304" s="168">
        <f t="shared" si="54"/>
        <v>0</v>
      </c>
    </row>
    <row r="305" spans="1:8" s="167" customFormat="1" ht="22.8">
      <c r="A305" s="209" t="s">
        <v>382</v>
      </c>
      <c r="B305" s="165"/>
      <c r="C305" s="182" t="s">
        <v>310</v>
      </c>
      <c r="D305" s="247" t="s">
        <v>381</v>
      </c>
      <c r="E305" s="165">
        <v>600</v>
      </c>
      <c r="F305" s="169">
        <v>80</v>
      </c>
      <c r="G305" s="165">
        <v>0</v>
      </c>
      <c r="H305" s="165">
        <v>0</v>
      </c>
    </row>
    <row r="306" spans="1:8" s="162" customFormat="1" ht="12" customHeight="1">
      <c r="A306" s="243" t="s">
        <v>191</v>
      </c>
      <c r="B306" s="160"/>
      <c r="C306" s="180" t="s">
        <v>192</v>
      </c>
      <c r="D306" s="163"/>
      <c r="E306" s="160"/>
      <c r="F306" s="168">
        <f t="shared" ref="F306:H309" si="55">SUM(F307)</f>
        <v>9329.5500000000011</v>
      </c>
      <c r="G306" s="168">
        <f t="shared" si="55"/>
        <v>904.9</v>
      </c>
      <c r="H306" s="168">
        <f t="shared" si="55"/>
        <v>804.9</v>
      </c>
    </row>
    <row r="307" spans="1:8" s="167" customFormat="1" hidden="1">
      <c r="A307" s="244" t="s">
        <v>193</v>
      </c>
      <c r="B307" s="165"/>
      <c r="C307" s="181">
        <v>801</v>
      </c>
      <c r="D307" s="166"/>
      <c r="E307" s="165"/>
      <c r="F307" s="168">
        <f t="shared" si="55"/>
        <v>9329.5500000000011</v>
      </c>
      <c r="G307" s="168">
        <f t="shared" si="55"/>
        <v>904.9</v>
      </c>
      <c r="H307" s="168">
        <f t="shared" si="55"/>
        <v>804.9</v>
      </c>
    </row>
    <row r="308" spans="1:8" s="162" customFormat="1">
      <c r="A308" s="243" t="s">
        <v>354</v>
      </c>
      <c r="B308" s="160"/>
      <c r="C308" s="180" t="s">
        <v>194</v>
      </c>
      <c r="D308" s="163"/>
      <c r="E308" s="160"/>
      <c r="F308" s="168">
        <f t="shared" si="55"/>
        <v>9329.5500000000011</v>
      </c>
      <c r="G308" s="168">
        <f t="shared" si="55"/>
        <v>904.9</v>
      </c>
      <c r="H308" s="168">
        <f t="shared" si="55"/>
        <v>804.9</v>
      </c>
    </row>
    <row r="309" spans="1:8" s="162" customFormat="1" ht="54.6" customHeight="1">
      <c r="A309" s="243" t="s">
        <v>367</v>
      </c>
      <c r="B309" s="160"/>
      <c r="C309" s="184" t="s">
        <v>194</v>
      </c>
      <c r="D309" s="161" t="s">
        <v>195</v>
      </c>
      <c r="E309" s="160"/>
      <c r="F309" s="168">
        <f>SUM(F310)</f>
        <v>9329.5500000000011</v>
      </c>
      <c r="G309" s="168">
        <f t="shared" si="55"/>
        <v>904.9</v>
      </c>
      <c r="H309" s="168">
        <f t="shared" si="55"/>
        <v>804.9</v>
      </c>
    </row>
    <row r="310" spans="1:8" s="229" customFormat="1" ht="12" customHeight="1">
      <c r="A310" s="243" t="s">
        <v>323</v>
      </c>
      <c r="B310" s="200"/>
      <c r="C310" s="184" t="s">
        <v>194</v>
      </c>
      <c r="D310" s="161" t="s">
        <v>261</v>
      </c>
      <c r="E310" s="200"/>
      <c r="F310" s="168">
        <f>SUM(F312+F314+F319)</f>
        <v>9329.5500000000011</v>
      </c>
      <c r="G310" s="168">
        <f>SUM(G312+G314+G319)</f>
        <v>904.9</v>
      </c>
      <c r="H310" s="168">
        <f>SUM(H312+H314+H319)</f>
        <v>804.9</v>
      </c>
    </row>
    <row r="311" spans="1:8" s="229" customFormat="1" ht="33" customHeight="1">
      <c r="A311" s="227" t="s">
        <v>197</v>
      </c>
      <c r="B311" s="200"/>
      <c r="C311" s="184" t="s">
        <v>194</v>
      </c>
      <c r="D311" s="161" t="s">
        <v>262</v>
      </c>
      <c r="E311" s="200"/>
      <c r="F311" s="168">
        <v>245.1</v>
      </c>
      <c r="G311" s="168">
        <v>245.1</v>
      </c>
      <c r="H311" s="168">
        <v>95.1</v>
      </c>
    </row>
    <row r="312" spans="1:8" s="167" customFormat="1" ht="51">
      <c r="A312" s="231" t="s">
        <v>230</v>
      </c>
      <c r="B312" s="165"/>
      <c r="C312" s="182" t="s">
        <v>194</v>
      </c>
      <c r="D312" s="225" t="s">
        <v>262</v>
      </c>
      <c r="E312" s="165">
        <v>600</v>
      </c>
      <c r="F312" s="169">
        <v>245.1</v>
      </c>
      <c r="G312" s="169">
        <v>245.1</v>
      </c>
      <c r="H312" s="169">
        <v>95.1</v>
      </c>
    </row>
    <row r="313" spans="1:8" s="167" customFormat="1" ht="40.799999999999997">
      <c r="A313" s="227" t="s">
        <v>372</v>
      </c>
      <c r="B313" s="165"/>
      <c r="C313" s="182" t="s">
        <v>194</v>
      </c>
      <c r="D313" s="245" t="s">
        <v>374</v>
      </c>
      <c r="E313" s="220"/>
      <c r="F313" s="168">
        <v>7761.35</v>
      </c>
      <c r="G313" s="168">
        <v>0</v>
      </c>
      <c r="H313" s="168">
        <v>0</v>
      </c>
    </row>
    <row r="314" spans="1:8" s="167" customFormat="1" ht="35.4" customHeight="1">
      <c r="A314" s="231" t="s">
        <v>373</v>
      </c>
      <c r="B314" s="165"/>
      <c r="C314" s="182" t="s">
        <v>194</v>
      </c>
      <c r="D314" s="246" t="s">
        <v>374</v>
      </c>
      <c r="E314" s="247" t="s">
        <v>153</v>
      </c>
      <c r="F314" s="169">
        <v>7761.35</v>
      </c>
      <c r="G314" s="169">
        <v>0</v>
      </c>
      <c r="H314" s="169">
        <v>0</v>
      </c>
    </row>
    <row r="315" spans="1:8" s="167" customFormat="1" ht="76.8" customHeight="1">
      <c r="A315" s="227" t="s">
        <v>371</v>
      </c>
      <c r="B315" s="165"/>
      <c r="C315" s="184" t="s">
        <v>194</v>
      </c>
      <c r="D315" s="161" t="s">
        <v>263</v>
      </c>
      <c r="E315" s="160"/>
      <c r="F315" s="168">
        <f t="shared" ref="F315" si="56">SUM(F316)</f>
        <v>1323.1</v>
      </c>
      <c r="G315" s="168">
        <f t="shared" ref="G315:H315" si="57">SUM(G316)</f>
        <v>659.8</v>
      </c>
      <c r="H315" s="168">
        <f t="shared" si="57"/>
        <v>709.8</v>
      </c>
    </row>
    <row r="316" spans="1:8" s="167" customFormat="1" ht="57" customHeight="1">
      <c r="A316" s="227" t="s">
        <v>230</v>
      </c>
      <c r="B316" s="165" t="s">
        <v>198</v>
      </c>
      <c r="C316" s="184" t="s">
        <v>194</v>
      </c>
      <c r="D316" s="161" t="s">
        <v>263</v>
      </c>
      <c r="E316" s="162">
        <v>600</v>
      </c>
      <c r="F316" s="168">
        <f>SUM(F319)</f>
        <v>1323.1</v>
      </c>
      <c r="G316" s="168">
        <f t="shared" ref="G316:H316" si="58">SUM(G319)</f>
        <v>659.8</v>
      </c>
      <c r="H316" s="168">
        <f t="shared" si="58"/>
        <v>709.8</v>
      </c>
    </row>
    <row r="317" spans="1:8" s="167" customFormat="1" ht="46.2" hidden="1">
      <c r="A317" s="164" t="s">
        <v>200</v>
      </c>
      <c r="B317" s="165"/>
      <c r="C317" s="182">
        <v>801</v>
      </c>
      <c r="D317" s="173" t="s">
        <v>201</v>
      </c>
      <c r="E317" s="165"/>
      <c r="F317" s="165">
        <v>354.9</v>
      </c>
      <c r="G317" s="169">
        <v>104.9</v>
      </c>
      <c r="H317" s="165">
        <v>154.9</v>
      </c>
    </row>
    <row r="318" spans="1:8" s="167" customFormat="1" ht="34.799999999999997" hidden="1">
      <c r="A318" s="164" t="s">
        <v>197</v>
      </c>
      <c r="B318" s="165"/>
      <c r="C318" s="182">
        <v>801</v>
      </c>
      <c r="D318" s="173" t="s">
        <v>201</v>
      </c>
      <c r="E318" s="165">
        <v>600</v>
      </c>
      <c r="F318" s="165">
        <v>354.9</v>
      </c>
      <c r="G318" s="169">
        <v>104.9</v>
      </c>
      <c r="H318" s="165">
        <v>154.9</v>
      </c>
    </row>
    <row r="319" spans="1:8" s="167" customFormat="1" ht="36" customHeight="1">
      <c r="A319" s="164" t="s">
        <v>197</v>
      </c>
      <c r="B319" s="165"/>
      <c r="C319" s="182" t="s">
        <v>194</v>
      </c>
      <c r="D319" s="173" t="s">
        <v>263</v>
      </c>
      <c r="E319" s="165">
        <v>600</v>
      </c>
      <c r="F319" s="169">
        <v>1323.1</v>
      </c>
      <c r="G319" s="169">
        <v>659.8</v>
      </c>
      <c r="H319" s="169">
        <v>709.8</v>
      </c>
    </row>
    <row r="320" spans="1:8" hidden="1">
      <c r="A320" s="153" t="s">
        <v>312</v>
      </c>
      <c r="B320" s="141"/>
      <c r="C320" s="178">
        <v>707</v>
      </c>
      <c r="D320" s="143"/>
      <c r="E320" s="141"/>
      <c r="F320" s="141">
        <v>0</v>
      </c>
      <c r="G320" s="141">
        <v>0</v>
      </c>
      <c r="H320" s="141">
        <v>0</v>
      </c>
    </row>
    <row r="321" spans="1:8" ht="34.799999999999997" hidden="1">
      <c r="A321" s="153" t="s">
        <v>309</v>
      </c>
      <c r="B321" s="141"/>
      <c r="C321" s="178">
        <v>707</v>
      </c>
      <c r="D321" s="143" t="s">
        <v>311</v>
      </c>
      <c r="E321" s="141"/>
      <c r="F321" s="141">
        <v>0</v>
      </c>
      <c r="G321" s="141">
        <v>0</v>
      </c>
      <c r="H321" s="141">
        <v>0</v>
      </c>
    </row>
    <row r="322" spans="1:8" ht="34.799999999999997" hidden="1">
      <c r="A322" s="153" t="s">
        <v>197</v>
      </c>
      <c r="B322" s="141"/>
      <c r="C322" s="178">
        <v>707</v>
      </c>
      <c r="D322" s="143" t="s">
        <v>311</v>
      </c>
      <c r="E322" s="141">
        <v>600</v>
      </c>
      <c r="F322" s="141"/>
      <c r="G322" s="141">
        <v>0</v>
      </c>
      <c r="H322" s="141">
        <v>0</v>
      </c>
    </row>
    <row r="323" spans="1:8" ht="46.2" hidden="1">
      <c r="A323" s="153" t="s">
        <v>313</v>
      </c>
      <c r="B323" s="141"/>
      <c r="C323" s="178">
        <v>707</v>
      </c>
      <c r="D323" s="143" t="s">
        <v>314</v>
      </c>
      <c r="E323" s="141"/>
      <c r="F323" s="141">
        <v>0</v>
      </c>
      <c r="G323" s="141">
        <v>0</v>
      </c>
      <c r="H323" s="141">
        <v>0</v>
      </c>
    </row>
    <row r="324" spans="1:8" ht="34.799999999999997" hidden="1">
      <c r="A324" s="153" t="s">
        <v>197</v>
      </c>
      <c r="B324" s="141"/>
      <c r="C324" s="178">
        <v>707</v>
      </c>
      <c r="D324" s="143" t="s">
        <v>314</v>
      </c>
      <c r="E324" s="141">
        <v>600</v>
      </c>
      <c r="F324" s="141"/>
      <c r="G324" s="141">
        <v>0</v>
      </c>
      <c r="H324" s="141">
        <v>0</v>
      </c>
    </row>
    <row r="325" spans="1:8" hidden="1">
      <c r="A325" s="153"/>
      <c r="B325" s="141"/>
      <c r="C325" s="178"/>
      <c r="D325" s="143"/>
      <c r="E325" s="141"/>
      <c r="F325" s="141"/>
      <c r="G325" s="141"/>
      <c r="H325" s="141"/>
    </row>
    <row r="326" spans="1:8" s="162" customFormat="1">
      <c r="A326" s="159" t="s">
        <v>203</v>
      </c>
      <c r="B326" s="160"/>
      <c r="C326" s="180">
        <v>1000</v>
      </c>
      <c r="D326" s="163"/>
      <c r="E326" s="160"/>
      <c r="F326" s="175">
        <f>SUM(F327+F332)</f>
        <v>1812.7</v>
      </c>
      <c r="G326" s="175">
        <f>SUM(G327+G332)</f>
        <v>1488.5</v>
      </c>
      <c r="H326" s="175">
        <f>SUM(H327+H332)</f>
        <v>949.4</v>
      </c>
    </row>
    <row r="327" spans="1:8" s="148" customFormat="1">
      <c r="A327" s="154" t="s">
        <v>205</v>
      </c>
      <c r="B327" s="145"/>
      <c r="C327" s="176">
        <v>1001</v>
      </c>
      <c r="D327" s="201" t="s">
        <v>376</v>
      </c>
      <c r="E327" s="145"/>
      <c r="F327" s="156">
        <f t="shared" ref="F327:H329" si="59">SUM(F328)</f>
        <v>1492.7</v>
      </c>
      <c r="G327" s="156">
        <f t="shared" si="59"/>
        <v>948.5</v>
      </c>
      <c r="H327" s="156">
        <f t="shared" si="59"/>
        <v>949.4</v>
      </c>
    </row>
    <row r="328" spans="1:8" s="148" customFormat="1" ht="25.8" customHeight="1">
      <c r="A328" s="154" t="s">
        <v>79</v>
      </c>
      <c r="B328" s="145"/>
      <c r="C328" s="183">
        <v>1001</v>
      </c>
      <c r="D328" s="158" t="s">
        <v>54</v>
      </c>
      <c r="E328" s="145"/>
      <c r="F328" s="156">
        <f t="shared" si="59"/>
        <v>1492.7</v>
      </c>
      <c r="G328" s="156">
        <f t="shared" si="59"/>
        <v>948.5</v>
      </c>
      <c r="H328" s="156">
        <f t="shared" si="59"/>
        <v>949.4</v>
      </c>
    </row>
    <row r="329" spans="1:8" s="148" customFormat="1" ht="15" customHeight="1">
      <c r="A329" s="154" t="s">
        <v>21</v>
      </c>
      <c r="B329" s="145"/>
      <c r="C329" s="183">
        <v>1001</v>
      </c>
      <c r="D329" s="158" t="s">
        <v>80</v>
      </c>
      <c r="E329" s="145"/>
      <c r="F329" s="156">
        <f t="shared" si="59"/>
        <v>1492.7</v>
      </c>
      <c r="G329" s="156">
        <f t="shared" si="59"/>
        <v>948.5</v>
      </c>
      <c r="H329" s="156">
        <f t="shared" si="59"/>
        <v>949.4</v>
      </c>
    </row>
    <row r="330" spans="1:8" s="148" customFormat="1">
      <c r="A330" s="154" t="s">
        <v>21</v>
      </c>
      <c r="B330" s="145"/>
      <c r="C330" s="176">
        <v>1001</v>
      </c>
      <c r="D330" s="146" t="s">
        <v>81</v>
      </c>
      <c r="E330" s="145">
        <v>300</v>
      </c>
      <c r="F330" s="156">
        <f>SUM(F331)</f>
        <v>1492.7</v>
      </c>
      <c r="G330" s="156">
        <f t="shared" ref="G330:H330" si="60">SUM(G331)</f>
        <v>948.5</v>
      </c>
      <c r="H330" s="156">
        <f t="shared" si="60"/>
        <v>949.4</v>
      </c>
    </row>
    <row r="331" spans="1:8" ht="23.4">
      <c r="A331" s="153" t="s">
        <v>209</v>
      </c>
      <c r="B331" s="141"/>
      <c r="C331" s="185">
        <v>1001</v>
      </c>
      <c r="D331" s="157" t="s">
        <v>208</v>
      </c>
      <c r="E331" s="141">
        <v>300</v>
      </c>
      <c r="F331" s="142">
        <v>1492.7</v>
      </c>
      <c r="G331" s="141">
        <v>948.5</v>
      </c>
      <c r="H331" s="141">
        <v>949.4</v>
      </c>
    </row>
    <row r="332" spans="1:8" s="162" customFormat="1" ht="15" customHeight="1">
      <c r="A332" s="159" t="s">
        <v>211</v>
      </c>
      <c r="B332" s="160"/>
      <c r="C332" s="184">
        <v>1004</v>
      </c>
      <c r="D332" s="163"/>
      <c r="E332" s="160"/>
      <c r="F332" s="168">
        <f>SUM(F333)</f>
        <v>320</v>
      </c>
      <c r="G332" s="168">
        <f t="shared" ref="G332:H332" si="61">SUM(G333)</f>
        <v>540</v>
      </c>
      <c r="H332" s="168">
        <f t="shared" si="61"/>
        <v>0</v>
      </c>
    </row>
    <row r="333" spans="1:8" s="167" customFormat="1" ht="108">
      <c r="A333" s="159" t="s">
        <v>366</v>
      </c>
      <c r="B333" s="165"/>
      <c r="C333" s="184">
        <v>1004</v>
      </c>
      <c r="D333" s="161" t="s">
        <v>242</v>
      </c>
      <c r="E333" s="160"/>
      <c r="F333" s="168">
        <f>SUM(F334)</f>
        <v>320</v>
      </c>
      <c r="G333" s="168">
        <f>SUM(G334)</f>
        <v>540</v>
      </c>
      <c r="H333" s="168">
        <f>SUM(H334)</f>
        <v>0</v>
      </c>
    </row>
    <row r="334" spans="1:8" s="162" customFormat="1">
      <c r="A334" s="159" t="s">
        <v>364</v>
      </c>
      <c r="B334" s="160"/>
      <c r="C334" s="180">
        <v>1004</v>
      </c>
      <c r="D334" s="163" t="s">
        <v>361</v>
      </c>
      <c r="E334" s="160"/>
      <c r="F334" s="168">
        <f>SUM(F335)</f>
        <v>320</v>
      </c>
      <c r="G334" s="168">
        <f t="shared" ref="G334:H336" si="62">SUM(G335)</f>
        <v>540</v>
      </c>
      <c r="H334" s="168">
        <f t="shared" si="62"/>
        <v>0</v>
      </c>
    </row>
    <row r="335" spans="1:8" s="167" customFormat="1" ht="35.4" customHeight="1">
      <c r="A335" s="164" t="s">
        <v>365</v>
      </c>
      <c r="B335" s="165"/>
      <c r="C335" s="182">
        <v>1004</v>
      </c>
      <c r="D335" s="173" t="s">
        <v>362</v>
      </c>
      <c r="E335" s="165"/>
      <c r="F335" s="169">
        <f>SUM(F336)</f>
        <v>320</v>
      </c>
      <c r="G335" s="169">
        <f t="shared" si="62"/>
        <v>540</v>
      </c>
      <c r="H335" s="169">
        <f t="shared" si="62"/>
        <v>0</v>
      </c>
    </row>
    <row r="336" spans="1:8" s="167" customFormat="1" ht="24.6" customHeight="1">
      <c r="A336" s="240" t="s">
        <v>355</v>
      </c>
      <c r="B336" s="165"/>
      <c r="C336" s="182">
        <v>1004</v>
      </c>
      <c r="D336" s="173" t="s">
        <v>363</v>
      </c>
      <c r="E336" s="165"/>
      <c r="F336" s="169">
        <f>SUM(F337)</f>
        <v>320</v>
      </c>
      <c r="G336" s="169">
        <f t="shared" si="62"/>
        <v>540</v>
      </c>
      <c r="H336" s="169">
        <f t="shared" si="62"/>
        <v>0</v>
      </c>
    </row>
    <row r="337" spans="1:8" s="167" customFormat="1" ht="26.4" customHeight="1">
      <c r="A337" s="164" t="s">
        <v>356</v>
      </c>
      <c r="B337" s="165"/>
      <c r="C337" s="182">
        <v>1004</v>
      </c>
      <c r="D337" s="173" t="s">
        <v>363</v>
      </c>
      <c r="E337" s="165">
        <v>300</v>
      </c>
      <c r="F337" s="169">
        <v>320</v>
      </c>
      <c r="G337" s="216">
        <v>540</v>
      </c>
      <c r="H337" s="165">
        <v>0</v>
      </c>
    </row>
    <row r="338" spans="1:8" s="148" customFormat="1">
      <c r="A338" s="188" t="s">
        <v>212</v>
      </c>
      <c r="B338" s="145"/>
      <c r="C338" s="176">
        <v>1100</v>
      </c>
      <c r="D338" s="146"/>
      <c r="E338" s="145"/>
      <c r="F338" s="156">
        <f t="shared" ref="F338:H354" si="63">SUM(F339)</f>
        <v>3000</v>
      </c>
      <c r="G338" s="156">
        <f t="shared" si="63"/>
        <v>900</v>
      </c>
      <c r="H338" s="156">
        <f t="shared" si="63"/>
        <v>700</v>
      </c>
    </row>
    <row r="339" spans="1:8" s="148" customFormat="1">
      <c r="A339" s="154" t="s">
        <v>214</v>
      </c>
      <c r="B339" s="145"/>
      <c r="C339" s="176">
        <v>1101</v>
      </c>
      <c r="D339" s="201" t="s">
        <v>376</v>
      </c>
      <c r="E339" s="145"/>
      <c r="F339" s="156">
        <f>SUM(F356+F358)</f>
        <v>3000</v>
      </c>
      <c r="G339" s="156">
        <f t="shared" ref="G339:H339" si="64">SUM(G356+G358)</f>
        <v>900</v>
      </c>
      <c r="H339" s="156">
        <f t="shared" si="64"/>
        <v>700</v>
      </c>
    </row>
    <row r="340" spans="1:8" ht="69" hidden="1">
      <c r="A340" s="153" t="s">
        <v>216</v>
      </c>
      <c r="B340" s="141"/>
      <c r="C340" s="178">
        <v>1101</v>
      </c>
      <c r="D340" s="143" t="s">
        <v>217</v>
      </c>
      <c r="E340" s="141"/>
      <c r="F340" s="149">
        <f t="shared" si="63"/>
        <v>1000</v>
      </c>
      <c r="G340" s="149">
        <f t="shared" si="63"/>
        <v>900</v>
      </c>
      <c r="H340" s="149">
        <f t="shared" si="63"/>
        <v>700</v>
      </c>
    </row>
    <row r="341" spans="1:8" ht="34.799999999999997" hidden="1">
      <c r="A341" s="153" t="s">
        <v>218</v>
      </c>
      <c r="B341" s="141"/>
      <c r="C341" s="178">
        <v>1101</v>
      </c>
      <c r="D341" s="143" t="s">
        <v>219</v>
      </c>
      <c r="E341" s="141"/>
      <c r="F341" s="149">
        <f t="shared" si="63"/>
        <v>1000</v>
      </c>
      <c r="G341" s="149">
        <f t="shared" si="63"/>
        <v>900</v>
      </c>
      <c r="H341" s="149">
        <f t="shared" si="63"/>
        <v>700</v>
      </c>
    </row>
    <row r="342" spans="1:8" ht="34.799999999999997" hidden="1">
      <c r="A342" s="153" t="s">
        <v>220</v>
      </c>
      <c r="B342" s="141"/>
      <c r="C342" s="178">
        <v>1101</v>
      </c>
      <c r="D342" s="143" t="s">
        <v>221</v>
      </c>
      <c r="E342" s="141"/>
      <c r="F342" s="149">
        <f t="shared" si="63"/>
        <v>1000</v>
      </c>
      <c r="G342" s="149">
        <f t="shared" si="63"/>
        <v>900</v>
      </c>
      <c r="H342" s="149">
        <f t="shared" si="63"/>
        <v>700</v>
      </c>
    </row>
    <row r="343" spans="1:8" ht="23.4" hidden="1">
      <c r="A343" s="153" t="s">
        <v>24</v>
      </c>
      <c r="B343" s="141"/>
      <c r="C343" s="178">
        <v>1101</v>
      </c>
      <c r="D343" s="143" t="s">
        <v>221</v>
      </c>
      <c r="E343" s="141">
        <v>200</v>
      </c>
      <c r="F343" s="149">
        <f t="shared" si="63"/>
        <v>1000</v>
      </c>
      <c r="G343" s="149">
        <f t="shared" si="63"/>
        <v>900</v>
      </c>
      <c r="H343" s="149">
        <f t="shared" si="63"/>
        <v>700</v>
      </c>
    </row>
    <row r="344" spans="1:8" ht="57.6" hidden="1">
      <c r="A344" s="153" t="s">
        <v>202</v>
      </c>
      <c r="B344" s="141"/>
      <c r="C344" s="178">
        <v>1101</v>
      </c>
      <c r="D344" s="143" t="s">
        <v>222</v>
      </c>
      <c r="E344" s="141"/>
      <c r="F344" s="149">
        <f t="shared" si="63"/>
        <v>1000</v>
      </c>
      <c r="G344" s="149">
        <f t="shared" si="63"/>
        <v>900</v>
      </c>
      <c r="H344" s="149">
        <f t="shared" si="63"/>
        <v>700</v>
      </c>
    </row>
    <row r="345" spans="1:8" ht="34.799999999999997" hidden="1">
      <c r="A345" s="153" t="s">
        <v>223</v>
      </c>
      <c r="B345" s="141"/>
      <c r="C345" s="178">
        <v>1101</v>
      </c>
      <c r="D345" s="143" t="s">
        <v>222</v>
      </c>
      <c r="E345" s="141">
        <v>200</v>
      </c>
      <c r="F345" s="149">
        <f t="shared" si="63"/>
        <v>1000</v>
      </c>
      <c r="G345" s="149">
        <f t="shared" si="63"/>
        <v>900</v>
      </c>
      <c r="H345" s="149">
        <f t="shared" si="63"/>
        <v>700</v>
      </c>
    </row>
    <row r="346" spans="1:8" s="148" customFormat="1" ht="24">
      <c r="A346" s="154" t="s">
        <v>79</v>
      </c>
      <c r="B346" s="145"/>
      <c r="C346" s="176">
        <v>1101</v>
      </c>
      <c r="D346" s="146" t="s">
        <v>54</v>
      </c>
      <c r="E346" s="145"/>
      <c r="F346" s="156">
        <f t="shared" si="63"/>
        <v>1000</v>
      </c>
      <c r="G346" s="156">
        <f t="shared" si="63"/>
        <v>900</v>
      </c>
      <c r="H346" s="156">
        <f t="shared" si="63"/>
        <v>700</v>
      </c>
    </row>
    <row r="347" spans="1:8" s="148" customFormat="1">
      <c r="A347" s="154" t="s">
        <v>21</v>
      </c>
      <c r="B347" s="145"/>
      <c r="C347" s="176">
        <v>1101</v>
      </c>
      <c r="D347" s="146" t="s">
        <v>80</v>
      </c>
      <c r="E347" s="145"/>
      <c r="F347" s="156">
        <f>SUM(F355)</f>
        <v>1000</v>
      </c>
      <c r="G347" s="156">
        <f t="shared" ref="G347:H347" si="65">SUM(G355)</f>
        <v>900</v>
      </c>
      <c r="H347" s="156">
        <f t="shared" si="65"/>
        <v>700</v>
      </c>
    </row>
    <row r="348" spans="1:8" hidden="1">
      <c r="A348" s="153"/>
      <c r="B348" s="141"/>
      <c r="C348" s="178"/>
      <c r="D348" s="143"/>
      <c r="E348" s="141"/>
      <c r="F348" s="149">
        <f t="shared" si="63"/>
        <v>1000</v>
      </c>
      <c r="G348" s="149">
        <f t="shared" si="63"/>
        <v>900</v>
      </c>
      <c r="H348" s="149">
        <f t="shared" si="63"/>
        <v>700</v>
      </c>
    </row>
    <row r="349" spans="1:8" ht="23.4" hidden="1">
      <c r="A349" s="153" t="s">
        <v>303</v>
      </c>
      <c r="B349" s="141"/>
      <c r="C349" s="178">
        <v>1101</v>
      </c>
      <c r="D349" s="143" t="s">
        <v>224</v>
      </c>
      <c r="E349" s="141"/>
      <c r="F349" s="149">
        <f t="shared" si="63"/>
        <v>1000</v>
      </c>
      <c r="G349" s="149">
        <f t="shared" si="63"/>
        <v>900</v>
      </c>
      <c r="H349" s="149">
        <f t="shared" si="63"/>
        <v>700</v>
      </c>
    </row>
    <row r="350" spans="1:8" ht="23.4" hidden="1">
      <c r="A350" s="153" t="s">
        <v>24</v>
      </c>
      <c r="B350" s="141"/>
      <c r="C350" s="178">
        <v>1101</v>
      </c>
      <c r="D350" s="143" t="s">
        <v>224</v>
      </c>
      <c r="E350" s="141">
        <v>240</v>
      </c>
      <c r="F350" s="149">
        <f t="shared" si="63"/>
        <v>1000</v>
      </c>
      <c r="G350" s="149">
        <f t="shared" si="63"/>
        <v>900</v>
      </c>
      <c r="H350" s="149">
        <f t="shared" si="63"/>
        <v>700</v>
      </c>
    </row>
    <row r="351" spans="1:8" hidden="1">
      <c r="A351" s="153"/>
      <c r="B351" s="141"/>
      <c r="C351" s="178"/>
      <c r="D351" s="143"/>
      <c r="E351" s="141"/>
      <c r="F351" s="149">
        <f t="shared" si="63"/>
        <v>1000</v>
      </c>
      <c r="G351" s="149">
        <f t="shared" si="63"/>
        <v>900</v>
      </c>
      <c r="H351" s="149">
        <f t="shared" si="63"/>
        <v>700</v>
      </c>
    </row>
    <row r="352" spans="1:8" ht="34.799999999999997" hidden="1">
      <c r="A352" s="153" t="s">
        <v>196</v>
      </c>
      <c r="B352" s="141"/>
      <c r="C352" s="178">
        <v>1101</v>
      </c>
      <c r="D352" s="143" t="s">
        <v>224</v>
      </c>
      <c r="E352" s="141"/>
      <c r="F352" s="149">
        <f t="shared" si="63"/>
        <v>1000</v>
      </c>
      <c r="G352" s="149">
        <f t="shared" si="63"/>
        <v>900</v>
      </c>
      <c r="H352" s="149">
        <f t="shared" si="63"/>
        <v>700</v>
      </c>
    </row>
    <row r="353" spans="1:8" ht="34.799999999999997" hidden="1">
      <c r="A353" s="153" t="s">
        <v>197</v>
      </c>
      <c r="B353" s="141"/>
      <c r="C353" s="178">
        <v>1101</v>
      </c>
      <c r="D353" s="143" t="s">
        <v>224</v>
      </c>
      <c r="E353" s="141">
        <v>600</v>
      </c>
      <c r="F353" s="149">
        <f t="shared" si="63"/>
        <v>1000</v>
      </c>
      <c r="G353" s="149">
        <f t="shared" si="63"/>
        <v>900</v>
      </c>
      <c r="H353" s="149">
        <f t="shared" si="63"/>
        <v>700</v>
      </c>
    </row>
    <row r="354" spans="1:8" ht="46.2" hidden="1">
      <c r="A354" s="153" t="s">
        <v>229</v>
      </c>
      <c r="B354" s="141"/>
      <c r="C354" s="178">
        <v>1101</v>
      </c>
      <c r="D354" s="143" t="s">
        <v>244</v>
      </c>
      <c r="E354" s="141"/>
      <c r="F354" s="149">
        <f t="shared" si="63"/>
        <v>1000</v>
      </c>
      <c r="G354" s="149">
        <f t="shared" si="63"/>
        <v>900</v>
      </c>
      <c r="H354" s="149">
        <f t="shared" si="63"/>
        <v>700</v>
      </c>
    </row>
    <row r="355" spans="1:8" s="148" customFormat="1" ht="47.4" customHeight="1">
      <c r="A355" s="154" t="s">
        <v>197</v>
      </c>
      <c r="B355" s="145"/>
      <c r="C355" s="183">
        <v>1101</v>
      </c>
      <c r="D355" s="158" t="s">
        <v>81</v>
      </c>
      <c r="E355" s="145">
        <v>600</v>
      </c>
      <c r="F355" s="156">
        <f>SUM(F356)</f>
        <v>1000</v>
      </c>
      <c r="G355" s="156">
        <f t="shared" ref="G355:H355" si="66">SUM(G356)</f>
        <v>900</v>
      </c>
      <c r="H355" s="156">
        <f t="shared" si="66"/>
        <v>700</v>
      </c>
    </row>
    <row r="356" spans="1:8" ht="24" customHeight="1">
      <c r="A356" s="153" t="s">
        <v>357</v>
      </c>
      <c r="B356" s="141"/>
      <c r="C356" s="185">
        <v>1101</v>
      </c>
      <c r="D356" s="157" t="s">
        <v>224</v>
      </c>
      <c r="E356" s="141">
        <v>600</v>
      </c>
      <c r="F356" s="142">
        <v>1000</v>
      </c>
      <c r="G356" s="142">
        <v>900</v>
      </c>
      <c r="H356" s="142">
        <v>700</v>
      </c>
    </row>
    <row r="357" spans="1:8" s="167" customFormat="1" ht="75.599999999999994" customHeight="1">
      <c r="A357" s="208" t="s">
        <v>230</v>
      </c>
      <c r="B357" s="165"/>
      <c r="C357" s="184">
        <v>1101</v>
      </c>
      <c r="D357" s="161">
        <v>6890160300</v>
      </c>
      <c r="E357" s="160">
        <v>600</v>
      </c>
      <c r="F357" s="175">
        <v>2000</v>
      </c>
      <c r="G357" s="175">
        <v>0</v>
      </c>
      <c r="H357" s="175">
        <v>0</v>
      </c>
    </row>
    <row r="358" spans="1:8" s="167" customFormat="1" ht="68.400000000000006" customHeight="1">
      <c r="A358" s="209" t="s">
        <v>230</v>
      </c>
      <c r="B358" s="165"/>
      <c r="C358" s="182">
        <v>1101</v>
      </c>
      <c r="D358" s="173">
        <v>6890160300</v>
      </c>
      <c r="E358" s="165">
        <v>600</v>
      </c>
      <c r="F358" s="216">
        <v>2000</v>
      </c>
      <c r="G358" s="216">
        <v>0</v>
      </c>
      <c r="H358" s="216">
        <v>0</v>
      </c>
    </row>
    <row r="359" spans="1:8">
      <c r="A359" s="153" t="s">
        <v>225</v>
      </c>
      <c r="B359" s="141"/>
      <c r="C359" s="178"/>
      <c r="D359" s="143"/>
      <c r="E359" s="141"/>
      <c r="F359" s="141"/>
      <c r="G359" s="141">
        <v>467.8</v>
      </c>
      <c r="H359" s="141">
        <v>935.5</v>
      </c>
    </row>
    <row r="360" spans="1:8" s="148" customFormat="1">
      <c r="A360" s="154" t="s">
        <v>226</v>
      </c>
      <c r="B360" s="145"/>
      <c r="C360" s="176"/>
      <c r="D360" s="146"/>
      <c r="E360" s="145"/>
      <c r="F360" s="147">
        <f>SUM(F14)</f>
        <v>45559.95</v>
      </c>
      <c r="G360" s="147">
        <f t="shared" ref="G360:H360" si="67">SUM(G14)</f>
        <v>16900.93</v>
      </c>
      <c r="H360" s="147">
        <f t="shared" si="67"/>
        <v>17190.020000000004</v>
      </c>
    </row>
    <row r="361" spans="1:8" ht="2.4" customHeight="1">
      <c r="A361" s="141"/>
      <c r="B361" s="141"/>
      <c r="C361" s="179"/>
      <c r="D361" s="141"/>
      <c r="E361" s="141"/>
      <c r="F361" s="141"/>
      <c r="G361" s="141"/>
      <c r="H361" s="141"/>
    </row>
  </sheetData>
  <mergeCells count="9">
    <mergeCell ref="B14:E14"/>
    <mergeCell ref="A7:H7"/>
    <mergeCell ref="A8:H8"/>
    <mergeCell ref="F1:H1"/>
    <mergeCell ref="F2:H2"/>
    <mergeCell ref="F3:H3"/>
    <mergeCell ref="F5:H5"/>
    <mergeCell ref="F6:H6"/>
    <mergeCell ref="E4:H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Прил.9 Ведомств2023ноябрь</vt:lpstr>
      <vt:lpstr>Прил.9 Ведомств2022) апрель</vt:lpstr>
      <vt:lpstr>Приложение 9 январь 2025</vt:lpstr>
      <vt:lpstr>'Прил.9 Ведомств2022) апрель'!__xlnm._FilterDatabase</vt:lpstr>
      <vt:lpstr>'Прил.9 Ведомств2023ноябрь'!__xlnm._FilterDatabase</vt:lpstr>
      <vt:lpstr>'Прил.9 Ведомств2022) апрель'!__xlnm._FilterDatabase_1</vt:lpstr>
      <vt:lpstr>'Прил.9 Ведомств2023ноябрь'!__xlnm._FilterDatabase_1</vt:lpstr>
      <vt:lpstr>'Прил.9 Ведомств2022) апрель'!__xlnm.Print_Area</vt:lpstr>
      <vt:lpstr>'Прил.9 Ведомств2023ноябрь'!__xlnm.Print_Area</vt:lpstr>
      <vt:lpstr>'Прил.9 Ведомств2022) апрель'!__xlnm.Print_Titles</vt:lpstr>
      <vt:lpstr>'Прил.9 Ведомств2023ноябрь'!__xlnm.Print_Titles</vt:lpstr>
      <vt:lpstr>'Прил.9 Ведомств2022) апрель'!Print_Titles_0</vt:lpstr>
      <vt:lpstr>'Прил.9 Ведомств2023ноябрь'!Print_Titles_0</vt:lpstr>
      <vt:lpstr>'Прил.9 Ведомств2022) апрель'!Print_Titles_0_0</vt:lpstr>
      <vt:lpstr>'Прил.9 Ведомств2023ноябрь'!Print_Titles_0_0</vt:lpstr>
      <vt:lpstr>'Прил.9 Ведомств2022) апрель'!Заголовки_для_печати</vt:lpstr>
      <vt:lpstr>'Прил.9 Ведомств2023ноябрь'!Заголовки_для_печати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2025-02-07T13:31:49Z</cp:lastPrinted>
  <dcterms:created xsi:type="dcterms:W3CDTF">2019-11-11T13:37:51Z</dcterms:created>
  <dcterms:modified xsi:type="dcterms:W3CDTF">2025-02-19T06:55:10Z</dcterms:modified>
</cp:coreProperties>
</file>