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64" yWindow="108" windowWidth="10692" windowHeight="9480"/>
  </bookViews>
  <sheets>
    <sheet name="Прил2" sheetId="1" r:id="rId1"/>
    <sheet name="Прил 3" sheetId="2" r:id="rId2"/>
    <sheet name="Прил 5" sheetId="3" r:id="rId3"/>
    <sheet name="Прил 6" sheetId="4" r:id="rId4"/>
    <sheet name="Прил 7" sheetId="5" r:id="rId5"/>
    <sheet name="Прил 8" sheetId="6" r:id="rId6"/>
    <sheet name="Прил 9" sheetId="7" r:id="rId7"/>
    <sheet name="Прил 1" sheetId="8" r:id="rId8"/>
  </sheets>
  <definedNames>
    <definedName name="_Hlk212642861" localSheetId="6">'Прил 9'!$B$186</definedName>
  </definedNames>
  <calcPr calcId="125725"/>
</workbook>
</file>

<file path=xl/calcChain.xml><?xml version="1.0" encoding="utf-8"?>
<calcChain xmlns="http://schemas.openxmlformats.org/spreadsheetml/2006/main">
  <c r="D10" i="1"/>
  <c r="D20"/>
  <c r="F26"/>
  <c r="E26"/>
  <c r="D26"/>
  <c r="I14" i="6" l="1"/>
  <c r="H14"/>
  <c r="I228"/>
  <c r="H228"/>
  <c r="G228"/>
  <c r="I229"/>
  <c r="H229"/>
  <c r="G229"/>
  <c r="I236"/>
  <c r="H236"/>
  <c r="G236"/>
  <c r="I237"/>
  <c r="H237"/>
  <c r="G237"/>
  <c r="I238"/>
  <c r="H238"/>
  <c r="G238"/>
  <c r="I239"/>
  <c r="H239"/>
  <c r="G239"/>
  <c r="I240"/>
  <c r="H240"/>
  <c r="G240"/>
  <c r="I230"/>
  <c r="H230"/>
  <c r="G230"/>
  <c r="I231"/>
  <c r="H231"/>
  <c r="G231"/>
  <c r="I232"/>
  <c r="H232"/>
  <c r="G232"/>
  <c r="I233"/>
  <c r="H233"/>
  <c r="G233"/>
  <c r="I234"/>
  <c r="H234"/>
  <c r="G234"/>
  <c r="I213"/>
  <c r="H213"/>
  <c r="G213"/>
  <c r="I206"/>
  <c r="H206"/>
  <c r="G206"/>
  <c r="G207"/>
  <c r="I162"/>
  <c r="H162"/>
  <c r="G162"/>
  <c r="I193"/>
  <c r="H193"/>
  <c r="G193"/>
  <c r="I194"/>
  <c r="H194"/>
  <c r="G194"/>
  <c r="I195"/>
  <c r="H195"/>
  <c r="G195"/>
  <c r="I196"/>
  <c r="H196"/>
  <c r="G196"/>
  <c r="I197"/>
  <c r="H197"/>
  <c r="G197"/>
  <c r="G141"/>
  <c r="I142"/>
  <c r="H142"/>
  <c r="G142"/>
  <c r="I109"/>
  <c r="H109"/>
  <c r="I110"/>
  <c r="H110"/>
  <c r="I60"/>
  <c r="H60"/>
  <c r="G60"/>
  <c r="G23"/>
  <c r="I221"/>
  <c r="H221"/>
  <c r="G221"/>
  <c r="I222"/>
  <c r="H222"/>
  <c r="G222"/>
  <c r="G223"/>
  <c r="G224"/>
  <c r="G225"/>
  <c r="H223"/>
  <c r="H224"/>
  <c r="H225"/>
  <c r="I223"/>
  <c r="I224"/>
  <c r="I225"/>
  <c r="I226"/>
  <c r="H226"/>
  <c r="G226"/>
  <c r="G216"/>
  <c r="G218"/>
  <c r="G214"/>
  <c r="H214"/>
  <c r="I214"/>
  <c r="I215"/>
  <c r="H215"/>
  <c r="G215"/>
  <c r="H216"/>
  <c r="I216"/>
  <c r="I217"/>
  <c r="H217"/>
  <c r="G217"/>
  <c r="H218"/>
  <c r="I218"/>
  <c r="I219"/>
  <c r="H219"/>
  <c r="G219"/>
  <c r="I208"/>
  <c r="I207" s="1"/>
  <c r="I209"/>
  <c r="G210"/>
  <c r="G209" s="1"/>
  <c r="G208" s="1"/>
  <c r="I210"/>
  <c r="I211"/>
  <c r="H211"/>
  <c r="H210" s="1"/>
  <c r="H209" s="1"/>
  <c r="H208" s="1"/>
  <c r="H207" s="1"/>
  <c r="G211"/>
  <c r="G201"/>
  <c r="G200" s="1"/>
  <c r="G199" s="1"/>
  <c r="G202"/>
  <c r="G203"/>
  <c r="I203"/>
  <c r="I202" s="1"/>
  <c r="I201" s="1"/>
  <c r="I200" s="1"/>
  <c r="I199" s="1"/>
  <c r="I204"/>
  <c r="H204"/>
  <c r="H203" s="1"/>
  <c r="H202" s="1"/>
  <c r="H201" s="1"/>
  <c r="H200" s="1"/>
  <c r="H199" s="1"/>
  <c r="G204"/>
  <c r="I191"/>
  <c r="I190" s="1"/>
  <c r="I189" s="1"/>
  <c r="I188" s="1"/>
  <c r="I187" s="1"/>
  <c r="I141" s="1"/>
  <c r="H191"/>
  <c r="H190" s="1"/>
  <c r="H189" s="1"/>
  <c r="H188" s="1"/>
  <c r="H187" s="1"/>
  <c r="H141" s="1"/>
  <c r="G191"/>
  <c r="G190" s="1"/>
  <c r="G189" s="1"/>
  <c r="G188" s="1"/>
  <c r="G187" s="1"/>
  <c r="I182"/>
  <c r="I181" s="1"/>
  <c r="I183"/>
  <c r="G184"/>
  <c r="G183" s="1"/>
  <c r="G182" s="1"/>
  <c r="G181" s="1"/>
  <c r="I184"/>
  <c r="I185"/>
  <c r="H185"/>
  <c r="H184" s="1"/>
  <c r="H183" s="1"/>
  <c r="H182" s="1"/>
  <c r="H181" s="1"/>
  <c r="G185"/>
  <c r="G176"/>
  <c r="G175" s="1"/>
  <c r="G177"/>
  <c r="G178"/>
  <c r="I178"/>
  <c r="I177" s="1"/>
  <c r="I176" s="1"/>
  <c r="I175" s="1"/>
  <c r="I179"/>
  <c r="H179"/>
  <c r="H178" s="1"/>
  <c r="H177" s="1"/>
  <c r="H176" s="1"/>
  <c r="H175" s="1"/>
  <c r="G179"/>
  <c r="I173"/>
  <c r="H173"/>
  <c r="G173"/>
  <c r="G166"/>
  <c r="G167"/>
  <c r="I154"/>
  <c r="H154"/>
  <c r="G154"/>
  <c r="H138"/>
  <c r="I139"/>
  <c r="I138" s="1"/>
  <c r="H139"/>
  <c r="G139"/>
  <c r="G138" s="1"/>
  <c r="H125"/>
  <c r="I126"/>
  <c r="I125" s="1"/>
  <c r="H126"/>
  <c r="G126"/>
  <c r="G125" s="1"/>
  <c r="G120"/>
  <c r="I115"/>
  <c r="H115"/>
  <c r="G115"/>
  <c r="G106"/>
  <c r="G105" s="1"/>
  <c r="I104"/>
  <c r="I103" s="1"/>
  <c r="I102" s="1"/>
  <c r="I105"/>
  <c r="I106"/>
  <c r="I107"/>
  <c r="H107"/>
  <c r="H106" s="1"/>
  <c r="H105" s="1"/>
  <c r="H104" s="1"/>
  <c r="H103" s="1"/>
  <c r="H102" s="1"/>
  <c r="G107"/>
  <c r="G99"/>
  <c r="G100"/>
  <c r="I100"/>
  <c r="I99" s="1"/>
  <c r="H100"/>
  <c r="H99" s="1"/>
  <c r="I88"/>
  <c r="H88"/>
  <c r="G88"/>
  <c r="I80"/>
  <c r="H80"/>
  <c r="G80"/>
  <c r="I64"/>
  <c r="H65"/>
  <c r="H64" s="1"/>
  <c r="I65"/>
  <c r="I66"/>
  <c r="H66"/>
  <c r="G66"/>
  <c r="G65" s="1"/>
  <c r="G64" s="1"/>
  <c r="G21"/>
  <c r="G20" s="1"/>
  <c r="G51"/>
  <c r="I48"/>
  <c r="H48"/>
  <c r="G48"/>
  <c r="I41"/>
  <c r="H41"/>
  <c r="G41"/>
  <c r="I38"/>
  <c r="I34" s="1"/>
  <c r="H38"/>
  <c r="G38"/>
  <c r="I35"/>
  <c r="H35"/>
  <c r="H34" s="1"/>
  <c r="G35"/>
  <c r="G34" s="1"/>
  <c r="G33" s="1"/>
  <c r="G32" s="1"/>
  <c r="I30"/>
  <c r="H30"/>
  <c r="G30"/>
  <c r="H28"/>
  <c r="G28"/>
  <c r="I28"/>
  <c r="I21"/>
  <c r="H21"/>
  <c r="D32" i="4"/>
  <c r="H165" i="5"/>
  <c r="H164" s="1"/>
  <c r="H163" s="1"/>
  <c r="H162" s="1"/>
  <c r="F165"/>
  <c r="F164" s="1"/>
  <c r="F163" s="1"/>
  <c r="F162" s="1"/>
  <c r="G99" i="7"/>
  <c r="I99"/>
  <c r="G113" i="5"/>
  <c r="H120"/>
  <c r="G120"/>
  <c r="F120"/>
  <c r="F177"/>
  <c r="H201"/>
  <c r="H199" s="1"/>
  <c r="G201"/>
  <c r="G199" s="1"/>
  <c r="F201"/>
  <c r="F199" s="1"/>
  <c r="G235" i="7"/>
  <c r="H195" i="5"/>
  <c r="H194" s="1"/>
  <c r="H193" s="1"/>
  <c r="H192" s="1"/>
  <c r="H191" s="1"/>
  <c r="G195"/>
  <c r="G194" s="1"/>
  <c r="G193" s="1"/>
  <c r="G192" s="1"/>
  <c r="G191" s="1"/>
  <c r="F195"/>
  <c r="F194" s="1"/>
  <c r="F193" s="1"/>
  <c r="F192" s="1"/>
  <c r="F191" s="1"/>
  <c r="H189"/>
  <c r="H188" s="1"/>
  <c r="G189"/>
  <c r="G188" s="1"/>
  <c r="F189"/>
  <c r="F188" s="1"/>
  <c r="H183"/>
  <c r="H182" s="1"/>
  <c r="H181" s="1"/>
  <c r="G183"/>
  <c r="G182" s="1"/>
  <c r="G181" s="1"/>
  <c r="F183"/>
  <c r="F182" s="1"/>
  <c r="F181" s="1"/>
  <c r="H177"/>
  <c r="H176" s="1"/>
  <c r="H175" s="1"/>
  <c r="H174" s="1"/>
  <c r="H173" s="1"/>
  <c r="G177"/>
  <c r="G176" s="1"/>
  <c r="G175" s="1"/>
  <c r="G174" s="1"/>
  <c r="G173" s="1"/>
  <c r="F176"/>
  <c r="F175" s="1"/>
  <c r="F174" s="1"/>
  <c r="F173" s="1"/>
  <c r="I146" i="7"/>
  <c r="H171" i="5"/>
  <c r="H170" s="1"/>
  <c r="H169" s="1"/>
  <c r="H168" s="1"/>
  <c r="H167" s="1"/>
  <c r="G171"/>
  <c r="G170" s="1"/>
  <c r="G169" s="1"/>
  <c r="G168" s="1"/>
  <c r="G167" s="1"/>
  <c r="F171"/>
  <c r="F170" s="1"/>
  <c r="F169" s="1"/>
  <c r="F168" s="1"/>
  <c r="F167" s="1"/>
  <c r="H160"/>
  <c r="H159" s="1"/>
  <c r="H158" s="1"/>
  <c r="H157" s="1"/>
  <c r="H156" s="1"/>
  <c r="G160"/>
  <c r="G159" s="1"/>
  <c r="G158" s="1"/>
  <c r="G157" s="1"/>
  <c r="G156" s="1"/>
  <c r="F160"/>
  <c r="F159" s="1"/>
  <c r="F158" s="1"/>
  <c r="F157" s="1"/>
  <c r="F156" s="1"/>
  <c r="I40" i="7"/>
  <c r="H40"/>
  <c r="G40"/>
  <c r="H29"/>
  <c r="F106" i="5"/>
  <c r="G166" l="1"/>
  <c r="G165" s="1"/>
  <c r="G164" s="1"/>
  <c r="G163" s="1"/>
  <c r="G162" s="1"/>
  <c r="G200"/>
  <c r="F200"/>
  <c r="F180"/>
  <c r="F179"/>
  <c r="H180"/>
  <c r="H179"/>
  <c r="G180"/>
  <c r="G179"/>
  <c r="H154"/>
  <c r="G154"/>
  <c r="F154"/>
  <c r="H152"/>
  <c r="H151" s="1"/>
  <c r="H150" s="1"/>
  <c r="H149" s="1"/>
  <c r="H148" s="1"/>
  <c r="G152"/>
  <c r="G151" s="1"/>
  <c r="G150" s="1"/>
  <c r="G149" s="1"/>
  <c r="G148" s="1"/>
  <c r="F152"/>
  <c r="F151" s="1"/>
  <c r="F150" s="1"/>
  <c r="F149" s="1"/>
  <c r="F148" s="1"/>
  <c r="H146"/>
  <c r="H145" s="1"/>
  <c r="H144" s="1"/>
  <c r="H143" s="1"/>
  <c r="G146"/>
  <c r="G145" s="1"/>
  <c r="G144" s="1"/>
  <c r="G143" s="1"/>
  <c r="F146"/>
  <c r="F145" s="1"/>
  <c r="F144" s="1"/>
  <c r="F143" s="1"/>
  <c r="H134"/>
  <c r="G134"/>
  <c r="F134"/>
  <c r="H133"/>
  <c r="H132" s="1"/>
  <c r="H131" s="1"/>
  <c r="G133"/>
  <c r="F133"/>
  <c r="G131"/>
  <c r="F131"/>
  <c r="G130"/>
  <c r="G129" s="1"/>
  <c r="G128" s="1"/>
  <c r="F130"/>
  <c r="F129" s="1"/>
  <c r="F128" s="1"/>
  <c r="H130" l="1"/>
  <c r="F127"/>
  <c r="H117"/>
  <c r="H116" s="1"/>
  <c r="G117"/>
  <c r="G116" s="1"/>
  <c r="G112" s="1"/>
  <c r="G111" s="1"/>
  <c r="F117"/>
  <c r="F116" s="1"/>
  <c r="H113"/>
  <c r="F113"/>
  <c r="H112" l="1"/>
  <c r="H111" s="1"/>
  <c r="F112"/>
  <c r="F111" s="1"/>
  <c r="H129"/>
  <c r="H128" s="1"/>
  <c r="H108"/>
  <c r="G108"/>
  <c r="F108"/>
  <c r="H100"/>
  <c r="H99" s="1"/>
  <c r="H98" s="1"/>
  <c r="H97" s="1"/>
  <c r="H96" s="1"/>
  <c r="G100"/>
  <c r="G99" s="1"/>
  <c r="G98" s="1"/>
  <c r="G97" s="1"/>
  <c r="G96" s="1"/>
  <c r="F100"/>
  <c r="F99" s="1"/>
  <c r="F98" s="1"/>
  <c r="F97" s="1"/>
  <c r="F96" s="1"/>
  <c r="F94"/>
  <c r="F93" s="1"/>
  <c r="F92" s="1"/>
  <c r="F91" s="1"/>
  <c r="F90" s="1"/>
  <c r="H94"/>
  <c r="H93" s="1"/>
  <c r="H92" s="1"/>
  <c r="H91" s="1"/>
  <c r="H90" s="1"/>
  <c r="G94"/>
  <c r="G93" s="1"/>
  <c r="G92" s="1"/>
  <c r="G91" s="1"/>
  <c r="G90" s="1"/>
  <c r="F88"/>
  <c r="F87" s="1"/>
  <c r="F86" s="1"/>
  <c r="F85" s="1"/>
  <c r="F84" s="1"/>
  <c r="H88"/>
  <c r="H87" s="1"/>
  <c r="H86" s="1"/>
  <c r="H85" s="1"/>
  <c r="H84" s="1"/>
  <c r="G88"/>
  <c r="G87" s="1"/>
  <c r="G86" s="1"/>
  <c r="G85" s="1"/>
  <c r="G84" s="1"/>
  <c r="G76"/>
  <c r="F70"/>
  <c r="F69" s="1"/>
  <c r="H70"/>
  <c r="H69" s="1"/>
  <c r="G70"/>
  <c r="G69" s="1"/>
  <c r="F68"/>
  <c r="H58"/>
  <c r="H57" s="1"/>
  <c r="G58"/>
  <c r="G57" s="1"/>
  <c r="F58"/>
  <c r="F57" s="1"/>
  <c r="H52"/>
  <c r="H51" s="1"/>
  <c r="H50" s="1"/>
  <c r="G52"/>
  <c r="G51" s="1"/>
  <c r="G50" s="1"/>
  <c r="F52"/>
  <c r="F51" s="1"/>
  <c r="F50" s="1"/>
  <c r="H46"/>
  <c r="H45" s="1"/>
  <c r="H44" s="1"/>
  <c r="G46"/>
  <c r="G45" s="1"/>
  <c r="G44" s="1"/>
  <c r="F46"/>
  <c r="F45" s="1"/>
  <c r="F44" s="1"/>
  <c r="H40"/>
  <c r="H39" s="1"/>
  <c r="H38" s="1"/>
  <c r="H37" s="1"/>
  <c r="H36" s="1"/>
  <c r="G40"/>
  <c r="G39" s="1"/>
  <c r="G38" s="1"/>
  <c r="G37" s="1"/>
  <c r="G36" s="1"/>
  <c r="F40"/>
  <c r="F39" s="1"/>
  <c r="F38" s="1"/>
  <c r="F37" s="1"/>
  <c r="F36" s="1"/>
  <c r="H34"/>
  <c r="H33" s="1"/>
  <c r="H32" s="1"/>
  <c r="G34"/>
  <c r="G33" s="1"/>
  <c r="G32" s="1"/>
  <c r="F34"/>
  <c r="F33" s="1"/>
  <c r="H28"/>
  <c r="H27" s="1"/>
  <c r="H26" s="1"/>
  <c r="G28"/>
  <c r="G27" s="1"/>
  <c r="G26" s="1"/>
  <c r="F28"/>
  <c r="F27" s="1"/>
  <c r="F26" s="1"/>
  <c r="G22"/>
  <c r="G21" s="1"/>
  <c r="G20" s="1"/>
  <c r="G19" s="1"/>
  <c r="F22"/>
  <c r="F21" s="1"/>
  <c r="F20" s="1"/>
  <c r="F19" s="1"/>
  <c r="F17"/>
  <c r="F16" s="1"/>
  <c r="H17"/>
  <c r="H16" s="1"/>
  <c r="G17"/>
  <c r="G16" s="1"/>
  <c r="I227" i="7"/>
  <c r="H227"/>
  <c r="G227"/>
  <c r="G226" s="1"/>
  <c r="G225" s="1"/>
  <c r="G224" s="1"/>
  <c r="I220"/>
  <c r="I219" s="1"/>
  <c r="H220"/>
  <c r="H219" s="1"/>
  <c r="G220"/>
  <c r="G219" s="1"/>
  <c r="G218" s="1"/>
  <c r="G217" s="1"/>
  <c r="G216" s="1"/>
  <c r="G215" s="1"/>
  <c r="G214" s="1"/>
  <c r="I212"/>
  <c r="I211" s="1"/>
  <c r="H212"/>
  <c r="H211" s="1"/>
  <c r="G212"/>
  <c r="G211" s="1"/>
  <c r="G210" s="1"/>
  <c r="G209" s="1"/>
  <c r="G208" s="1"/>
  <c r="G207" s="1"/>
  <c r="G206" s="1"/>
  <c r="I204"/>
  <c r="I203" s="1"/>
  <c r="I202" s="1"/>
  <c r="H204"/>
  <c r="H203" s="1"/>
  <c r="H202" s="1"/>
  <c r="G204"/>
  <c r="G203" s="1"/>
  <c r="G202" s="1"/>
  <c r="I199"/>
  <c r="G199"/>
  <c r="I190"/>
  <c r="H190"/>
  <c r="G190"/>
  <c r="I153"/>
  <c r="I152" s="1"/>
  <c r="H153"/>
  <c r="H152" s="1"/>
  <c r="G153"/>
  <c r="G152" s="1"/>
  <c r="G151" s="1"/>
  <c r="G150" s="1"/>
  <c r="G149" s="1"/>
  <c r="G146"/>
  <c r="G145" s="1"/>
  <c r="I145"/>
  <c r="H146"/>
  <c r="H145" s="1"/>
  <c r="G159"/>
  <c r="G158" s="1"/>
  <c r="G157" s="1"/>
  <c r="G155" s="1"/>
  <c r="G166"/>
  <c r="G165" s="1"/>
  <c r="G164" s="1"/>
  <c r="G163" s="1"/>
  <c r="G162" s="1"/>
  <c r="G172"/>
  <c r="G171" s="1"/>
  <c r="G170" s="1"/>
  <c r="G169" s="1"/>
  <c r="G168" s="1"/>
  <c r="G178"/>
  <c r="G177" s="1"/>
  <c r="G176" s="1"/>
  <c r="G175" s="1"/>
  <c r="G174" s="1"/>
  <c r="G184"/>
  <c r="G183" s="1"/>
  <c r="G182" s="1"/>
  <c r="G181" s="1"/>
  <c r="G180" s="1"/>
  <c r="G189"/>
  <c r="G188" s="1"/>
  <c r="G187" s="1"/>
  <c r="G186" s="1"/>
  <c r="G196"/>
  <c r="G195" s="1"/>
  <c r="G194" s="1"/>
  <c r="G233"/>
  <c r="G232" s="1"/>
  <c r="G231" s="1"/>
  <c r="G241"/>
  <c r="G240" s="1"/>
  <c r="G239" s="1"/>
  <c r="G238" s="1"/>
  <c r="G237" s="1"/>
  <c r="G138"/>
  <c r="G137" s="1"/>
  <c r="G136" s="1"/>
  <c r="G135" s="1"/>
  <c r="G134" s="1"/>
  <c r="I138"/>
  <c r="I137" s="1"/>
  <c r="G132"/>
  <c r="G131" s="1"/>
  <c r="G130" s="1"/>
  <c r="G129" s="1"/>
  <c r="G128" s="1"/>
  <c r="H132"/>
  <c r="H131" s="1"/>
  <c r="H124"/>
  <c r="I124"/>
  <c r="G124"/>
  <c r="G125"/>
  <c r="H125"/>
  <c r="I125"/>
  <c r="G223" l="1"/>
  <c r="G222" s="1"/>
  <c r="G234"/>
  <c r="G156"/>
  <c r="G230"/>
  <c r="G229" s="1"/>
  <c r="G193"/>
  <c r="G148"/>
  <c r="G144"/>
  <c r="G143" s="1"/>
  <c r="G127"/>
  <c r="G192" l="1"/>
  <c r="G161" s="1"/>
  <c r="G141"/>
  <c r="G142"/>
  <c r="H106"/>
  <c r="I106"/>
  <c r="G106"/>
  <c r="G105"/>
  <c r="G104" s="1"/>
  <c r="G103" s="1"/>
  <c r="G102" s="1"/>
  <c r="G101" s="1"/>
  <c r="G114"/>
  <c r="G113" s="1"/>
  <c r="G112" s="1"/>
  <c r="G111" s="1"/>
  <c r="G110" s="1"/>
  <c r="G119"/>
  <c r="G118" s="1"/>
  <c r="G123"/>
  <c r="G122" s="1"/>
  <c r="G121" s="1"/>
  <c r="H94"/>
  <c r="H93" s="1"/>
  <c r="H92" s="1"/>
  <c r="H91" s="1"/>
  <c r="H90" s="1"/>
  <c r="I94"/>
  <c r="I93" s="1"/>
  <c r="G94"/>
  <c r="G93" s="1"/>
  <c r="G92" s="1"/>
  <c r="G91" s="1"/>
  <c r="G90" s="1"/>
  <c r="H87"/>
  <c r="H86" s="1"/>
  <c r="H85" s="1"/>
  <c r="H84" s="1"/>
  <c r="H83" s="1"/>
  <c r="H82" s="1"/>
  <c r="H81" s="1"/>
  <c r="I87"/>
  <c r="I86" s="1"/>
  <c r="G87"/>
  <c r="G86" s="1"/>
  <c r="G85" s="1"/>
  <c r="G84" s="1"/>
  <c r="G83" s="1"/>
  <c r="G82" s="1"/>
  <c r="G81" s="1"/>
  <c r="H77"/>
  <c r="H76" s="1"/>
  <c r="H75" s="1"/>
  <c r="H74" s="1"/>
  <c r="H73" s="1"/>
  <c r="I77"/>
  <c r="I76" s="1"/>
  <c r="G77"/>
  <c r="G76" s="1"/>
  <c r="G75" s="1"/>
  <c r="G74" s="1"/>
  <c r="G73" s="1"/>
  <c r="G79"/>
  <c r="H79"/>
  <c r="I79"/>
  <c r="G71"/>
  <c r="G70" s="1"/>
  <c r="G69" s="1"/>
  <c r="G67" s="1"/>
  <c r="H71"/>
  <c r="H70" s="1"/>
  <c r="H69" s="1"/>
  <c r="H68" s="1"/>
  <c r="H67" s="1"/>
  <c r="I71"/>
  <c r="I70" s="1"/>
  <c r="H65"/>
  <c r="H64" s="1"/>
  <c r="H63" s="1"/>
  <c r="H62" s="1"/>
  <c r="H61" s="1"/>
  <c r="I65"/>
  <c r="I64" s="1"/>
  <c r="G65"/>
  <c r="G64" s="1"/>
  <c r="G63" s="1"/>
  <c r="G62" s="1"/>
  <c r="G57"/>
  <c r="G56" s="1"/>
  <c r="G55" s="1"/>
  <c r="G54" s="1"/>
  <c r="G53" s="1"/>
  <c r="H51"/>
  <c r="I51"/>
  <c r="H48"/>
  <c r="H34"/>
  <c r="G34"/>
  <c r="G37"/>
  <c r="I34"/>
  <c r="H47"/>
  <c r="H46" s="1"/>
  <c r="H45" s="1"/>
  <c r="H44" s="1"/>
  <c r="H43" s="1"/>
  <c r="H42" s="1"/>
  <c r="H50"/>
  <c r="H57"/>
  <c r="H56" s="1"/>
  <c r="H55" s="1"/>
  <c r="H54" s="1"/>
  <c r="H53" s="1"/>
  <c r="H105"/>
  <c r="H104" s="1"/>
  <c r="H103" s="1"/>
  <c r="H102" s="1"/>
  <c r="H100" s="1"/>
  <c r="H98" s="1"/>
  <c r="H97" s="1"/>
  <c r="H96" s="1"/>
  <c r="H114"/>
  <c r="H113" s="1"/>
  <c r="H112" s="1"/>
  <c r="H111" s="1"/>
  <c r="H110" s="1"/>
  <c r="H119"/>
  <c r="H118" s="1"/>
  <c r="H117" s="1"/>
  <c r="H116" s="1"/>
  <c r="H123"/>
  <c r="H122" s="1"/>
  <c r="H121" s="1"/>
  <c r="H130"/>
  <c r="H129" s="1"/>
  <c r="H128" s="1"/>
  <c r="H127" s="1"/>
  <c r="H144"/>
  <c r="H143" s="1"/>
  <c r="H142" s="1"/>
  <c r="H141" s="1"/>
  <c r="H151"/>
  <c r="H150" s="1"/>
  <c r="H149" s="1"/>
  <c r="H148" s="1"/>
  <c r="H159"/>
  <c r="H158" s="1"/>
  <c r="H157" s="1"/>
  <c r="H166"/>
  <c r="H165" s="1"/>
  <c r="H164" s="1"/>
  <c r="H163" s="1"/>
  <c r="H162" s="1"/>
  <c r="H172"/>
  <c r="H171" s="1"/>
  <c r="H170" s="1"/>
  <c r="H169" s="1"/>
  <c r="H168" s="1"/>
  <c r="H178"/>
  <c r="H177" s="1"/>
  <c r="H176" s="1"/>
  <c r="H175" s="1"/>
  <c r="H174" s="1"/>
  <c r="H184"/>
  <c r="H183" s="1"/>
  <c r="H182" s="1"/>
  <c r="H181" s="1"/>
  <c r="H180" s="1"/>
  <c r="H189"/>
  <c r="H188" s="1"/>
  <c r="H187" s="1"/>
  <c r="H186" s="1"/>
  <c r="H196"/>
  <c r="H195" s="1"/>
  <c r="H194" s="1"/>
  <c r="H193" s="1"/>
  <c r="H192" s="1"/>
  <c r="H201"/>
  <c r="H200" s="1"/>
  <c r="H210"/>
  <c r="H209" s="1"/>
  <c r="H208" s="1"/>
  <c r="H207" s="1"/>
  <c r="H206" s="1"/>
  <c r="H218"/>
  <c r="H217" s="1"/>
  <c r="H216" s="1"/>
  <c r="H215" s="1"/>
  <c r="H214" s="1"/>
  <c r="H226"/>
  <c r="H225" s="1"/>
  <c r="H224" s="1"/>
  <c r="H223" s="1"/>
  <c r="H222" s="1"/>
  <c r="H235"/>
  <c r="H241"/>
  <c r="H240" s="1"/>
  <c r="H239" s="1"/>
  <c r="H238" s="1"/>
  <c r="H237" s="1"/>
  <c r="H37"/>
  <c r="I37"/>
  <c r="H26"/>
  <c r="I26"/>
  <c r="H27"/>
  <c r="I27"/>
  <c r="I29"/>
  <c r="G27"/>
  <c r="G29"/>
  <c r="G140" l="1"/>
  <c r="H33"/>
  <c r="H32" s="1"/>
  <c r="G117"/>
  <c r="G116" s="1"/>
  <c r="G109" s="1"/>
  <c r="G108" s="1"/>
  <c r="H233"/>
  <c r="H232" s="1"/>
  <c r="H231" s="1"/>
  <c r="H230" s="1"/>
  <c r="H229" s="1"/>
  <c r="H234"/>
  <c r="H198"/>
  <c r="H199"/>
  <c r="H155"/>
  <c r="H156"/>
  <c r="I33"/>
  <c r="H101"/>
  <c r="H99"/>
  <c r="G89"/>
  <c r="G61"/>
  <c r="G60" s="1"/>
  <c r="G59" s="1"/>
  <c r="G68"/>
  <c r="G51"/>
  <c r="G50"/>
  <c r="G47"/>
  <c r="G46" s="1"/>
  <c r="G45" s="1"/>
  <c r="G44" s="1"/>
  <c r="G43" s="1"/>
  <c r="G42" s="1"/>
  <c r="G48"/>
  <c r="H89"/>
  <c r="H60"/>
  <c r="H59" s="1"/>
  <c r="H161"/>
  <c r="H140" s="1"/>
  <c r="H109"/>
  <c r="H108" s="1"/>
  <c r="H138" l="1"/>
  <c r="H137" s="1"/>
  <c r="H136" s="1"/>
  <c r="H135" s="1"/>
  <c r="H134" s="1"/>
  <c r="H31"/>
  <c r="G26"/>
  <c r="H25"/>
  <c r="H24" s="1"/>
  <c r="I210"/>
  <c r="I209" s="1"/>
  <c r="I208" s="1"/>
  <c r="G20"/>
  <c r="G19" s="1"/>
  <c r="G18" s="1"/>
  <c r="G17" s="1"/>
  <c r="G16" s="1"/>
  <c r="I85"/>
  <c r="I84" s="1"/>
  <c r="I83" s="1"/>
  <c r="I82" s="1"/>
  <c r="I81" s="1"/>
  <c r="I50"/>
  <c r="I49" s="1"/>
  <c r="I57"/>
  <c r="I68"/>
  <c r="I75"/>
  <c r="I74" s="1"/>
  <c r="I73" s="1"/>
  <c r="I92"/>
  <c r="I91" s="1"/>
  <c r="I90" s="1"/>
  <c r="I105"/>
  <c r="I104" s="1"/>
  <c r="I103" s="1"/>
  <c r="I102" s="1"/>
  <c r="I101" s="1"/>
  <c r="I114"/>
  <c r="I113" s="1"/>
  <c r="I112" s="1"/>
  <c r="I111" s="1"/>
  <c r="I110" s="1"/>
  <c r="I119"/>
  <c r="I118" s="1"/>
  <c r="I117" s="1"/>
  <c r="I116" s="1"/>
  <c r="I123"/>
  <c r="I122" s="1"/>
  <c r="I121" s="1"/>
  <c r="I136"/>
  <c r="I135" s="1"/>
  <c r="I134" s="1"/>
  <c r="I133" s="1"/>
  <c r="I144"/>
  <c r="I143" s="1"/>
  <c r="I142" s="1"/>
  <c r="I141" s="1"/>
  <c r="I151"/>
  <c r="I150" s="1"/>
  <c r="I149" s="1"/>
  <c r="I159"/>
  <c r="I158" s="1"/>
  <c r="I157" s="1"/>
  <c r="I166"/>
  <c r="I165" s="1"/>
  <c r="I164" s="1"/>
  <c r="I163" s="1"/>
  <c r="I162" s="1"/>
  <c r="I172"/>
  <c r="I171" s="1"/>
  <c r="I170" s="1"/>
  <c r="I169" s="1"/>
  <c r="I168" s="1"/>
  <c r="I175"/>
  <c r="I174" s="1"/>
  <c r="I178"/>
  <c r="I177" s="1"/>
  <c r="I184"/>
  <c r="I183" s="1"/>
  <c r="I189"/>
  <c r="I188" s="1"/>
  <c r="I187" s="1"/>
  <c r="I186" s="1"/>
  <c r="I196"/>
  <c r="I195" s="1"/>
  <c r="I194" s="1"/>
  <c r="I218"/>
  <c r="I217" s="1"/>
  <c r="I216" s="1"/>
  <c r="I215" s="1"/>
  <c r="I214" s="1"/>
  <c r="I226"/>
  <c r="I225" s="1"/>
  <c r="I224" s="1"/>
  <c r="I223" s="1"/>
  <c r="I222" s="1"/>
  <c r="I235"/>
  <c r="I234" s="1"/>
  <c r="I241"/>
  <c r="I240" s="1"/>
  <c r="I239" s="1"/>
  <c r="I238" s="1"/>
  <c r="I237" s="1"/>
  <c r="E30" i="4"/>
  <c r="F30"/>
  <c r="D30"/>
  <c r="E16"/>
  <c r="D16"/>
  <c r="I233" i="7" l="1"/>
  <c r="I232" s="1"/>
  <c r="I231" s="1"/>
  <c r="I155"/>
  <c r="I148" s="1"/>
  <c r="I156"/>
  <c r="I132"/>
  <c r="I131" s="1"/>
  <c r="I130" s="1"/>
  <c r="I129" s="1"/>
  <c r="I128" s="1"/>
  <c r="I127" s="1"/>
  <c r="I47"/>
  <c r="I46" s="1"/>
  <c r="I45" s="1"/>
  <c r="I44" s="1"/>
  <c r="I43" s="1"/>
  <c r="I42" s="1"/>
  <c r="I48"/>
  <c r="I56"/>
  <c r="I55" s="1"/>
  <c r="I54" s="1"/>
  <c r="I53" s="1"/>
  <c r="H23"/>
  <c r="H22" s="1"/>
  <c r="I63"/>
  <c r="I62" s="1"/>
  <c r="I61" s="1"/>
  <c r="I89"/>
  <c r="I69"/>
  <c r="I67" s="1"/>
  <c r="G25"/>
  <c r="G24" s="1"/>
  <c r="I193"/>
  <c r="I192" s="1"/>
  <c r="I161" s="1"/>
  <c r="I207"/>
  <c r="I206" s="1"/>
  <c r="I230"/>
  <c r="I229" s="1"/>
  <c r="I109"/>
  <c r="E19" i="2"/>
  <c r="F19"/>
  <c r="D19"/>
  <c r="E11" i="1"/>
  <c r="F11"/>
  <c r="D11"/>
  <c r="E13"/>
  <c r="F13"/>
  <c r="D13"/>
  <c r="E15"/>
  <c r="F15"/>
  <c r="D15"/>
  <c r="E23"/>
  <c r="F23"/>
  <c r="D23"/>
  <c r="D35"/>
  <c r="D30" s="1"/>
  <c r="D29" s="1"/>
  <c r="F35"/>
  <c r="F30" s="1"/>
  <c r="F29" s="1"/>
  <c r="E35"/>
  <c r="E30" s="1"/>
  <c r="E29" s="1"/>
  <c r="I32" i="7"/>
  <c r="I25"/>
  <c r="I24" s="1"/>
  <c r="I20"/>
  <c r="I19" s="1"/>
  <c r="I18" s="1"/>
  <c r="D39" i="1" l="1"/>
  <c r="E20"/>
  <c r="E10" s="1"/>
  <c r="E39" s="1"/>
  <c r="F20"/>
  <c r="F10" s="1"/>
  <c r="F39" s="1"/>
  <c r="I108" i="7"/>
  <c r="I60"/>
  <c r="I59" s="1"/>
  <c r="I140"/>
  <c r="I17"/>
  <c r="I16" s="1"/>
  <c r="H15"/>
  <c r="H14" s="1"/>
  <c r="I31"/>
  <c r="I23" l="1"/>
  <c r="I15" s="1"/>
  <c r="I172" i="6"/>
  <c r="H172"/>
  <c r="G172"/>
  <c r="I171"/>
  <c r="I170" s="1"/>
  <c r="I169" s="1"/>
  <c r="H170"/>
  <c r="G170"/>
  <c r="I167"/>
  <c r="I166" s="1"/>
  <c r="H167"/>
  <c r="H166" s="1"/>
  <c r="I160"/>
  <c r="I159" s="1"/>
  <c r="I158" s="1"/>
  <c r="I157" s="1"/>
  <c r="I156" s="1"/>
  <c r="I149" s="1"/>
  <c r="G160"/>
  <c r="G159" s="1"/>
  <c r="G158" s="1"/>
  <c r="G157" s="1"/>
  <c r="G156" s="1"/>
  <c r="H160"/>
  <c r="H159" s="1"/>
  <c r="H158" s="1"/>
  <c r="H157" s="1"/>
  <c r="H156" s="1"/>
  <c r="I153"/>
  <c r="I152" s="1"/>
  <c r="I151" s="1"/>
  <c r="I150" s="1"/>
  <c r="H153"/>
  <c r="H152" s="1"/>
  <c r="H151" s="1"/>
  <c r="H150" s="1"/>
  <c r="G153"/>
  <c r="G152" s="1"/>
  <c r="G151" s="1"/>
  <c r="G150" s="1"/>
  <c r="G149" s="1"/>
  <c r="I147"/>
  <c r="H147"/>
  <c r="H146" s="1"/>
  <c r="G147"/>
  <c r="G146" s="1"/>
  <c r="I137"/>
  <c r="I136" s="1"/>
  <c r="I128" s="1"/>
  <c r="H137"/>
  <c r="H136" s="1"/>
  <c r="G137"/>
  <c r="G136" s="1"/>
  <c r="I134"/>
  <c r="I132" s="1"/>
  <c r="I131" s="1"/>
  <c r="I130" s="1"/>
  <c r="H134"/>
  <c r="H132" s="1"/>
  <c r="H131" s="1"/>
  <c r="H130" s="1"/>
  <c r="H129" s="1"/>
  <c r="G134"/>
  <c r="G133" s="1"/>
  <c r="I129"/>
  <c r="I124"/>
  <c r="I123" s="1"/>
  <c r="H124"/>
  <c r="H123" s="1"/>
  <c r="H122" s="1"/>
  <c r="G124"/>
  <c r="G123" s="1"/>
  <c r="G122" s="1"/>
  <c r="G110" s="1"/>
  <c r="G109" s="1"/>
  <c r="G14" s="1"/>
  <c r="I122"/>
  <c r="I120"/>
  <c r="H120"/>
  <c r="H119" s="1"/>
  <c r="H118" s="1"/>
  <c r="G119"/>
  <c r="G118" s="1"/>
  <c r="I119"/>
  <c r="I118" s="1"/>
  <c r="I117" s="1"/>
  <c r="I114"/>
  <c r="H114"/>
  <c r="H113" s="1"/>
  <c r="H112" s="1"/>
  <c r="G114"/>
  <c r="G113" s="1"/>
  <c r="G112" s="1"/>
  <c r="I113"/>
  <c r="G104"/>
  <c r="I98"/>
  <c r="I97" s="1"/>
  <c r="I96" s="1"/>
  <c r="I95" s="1"/>
  <c r="I94" s="1"/>
  <c r="I93" s="1"/>
  <c r="I92" s="1"/>
  <c r="I91" s="1"/>
  <c r="I90" s="1"/>
  <c r="H98"/>
  <c r="H97" s="1"/>
  <c r="H95" s="1"/>
  <c r="H94" s="1"/>
  <c r="G98"/>
  <c r="I79"/>
  <c r="I78" s="1"/>
  <c r="I77" s="1"/>
  <c r="I76" s="1"/>
  <c r="I75" s="1"/>
  <c r="I74" s="1"/>
  <c r="H79"/>
  <c r="H78" s="1"/>
  <c r="G78"/>
  <c r="I72"/>
  <c r="I71" s="1"/>
  <c r="I70" s="1"/>
  <c r="I69" s="1"/>
  <c r="I68" s="1"/>
  <c r="H72"/>
  <c r="H71" s="1"/>
  <c r="H70" s="1"/>
  <c r="H69" s="1"/>
  <c r="H68" s="1"/>
  <c r="G72"/>
  <c r="G71" s="1"/>
  <c r="G70" s="1"/>
  <c r="G69" s="1"/>
  <c r="G68" s="1"/>
  <c r="I63"/>
  <c r="I62" s="1"/>
  <c r="I61" s="1"/>
  <c r="H63"/>
  <c r="H62" s="1"/>
  <c r="H61" s="1"/>
  <c r="G63"/>
  <c r="G62" s="1"/>
  <c r="G61" s="1"/>
  <c r="I58"/>
  <c r="I57" s="1"/>
  <c r="I55" s="1"/>
  <c r="I54" s="1"/>
  <c r="I53" s="1"/>
  <c r="H58"/>
  <c r="H57" s="1"/>
  <c r="H55" s="1"/>
  <c r="H54" s="1"/>
  <c r="H53" s="1"/>
  <c r="G58"/>
  <c r="G57" s="1"/>
  <c r="G56" s="1"/>
  <c r="G55" s="1"/>
  <c r="G54" s="1"/>
  <c r="G53" s="1"/>
  <c r="G50" s="1"/>
  <c r="I47"/>
  <c r="H47"/>
  <c r="G47"/>
  <c r="I33"/>
  <c r="I32" s="1"/>
  <c r="H33"/>
  <c r="H32" s="1"/>
  <c r="I27"/>
  <c r="H27"/>
  <c r="G27"/>
  <c r="I20"/>
  <c r="I19" s="1"/>
  <c r="H20"/>
  <c r="H19" s="1"/>
  <c r="H18" s="1"/>
  <c r="H17" s="1"/>
  <c r="H16" s="1"/>
  <c r="G19"/>
  <c r="G165" l="1"/>
  <c r="G164" s="1"/>
  <c r="G163" s="1"/>
  <c r="G169"/>
  <c r="G95"/>
  <c r="G94" s="1"/>
  <c r="G97"/>
  <c r="I111"/>
  <c r="I112"/>
  <c r="I145"/>
  <c r="I144" s="1"/>
  <c r="I143" s="1"/>
  <c r="I146"/>
  <c r="G103"/>
  <c r="G102" s="1"/>
  <c r="H128"/>
  <c r="H149"/>
  <c r="I133"/>
  <c r="H87"/>
  <c r="H86" s="1"/>
  <c r="H85" s="1"/>
  <c r="H84" s="1"/>
  <c r="H83" s="1"/>
  <c r="H82" s="1"/>
  <c r="H93"/>
  <c r="H92" s="1"/>
  <c r="H91" s="1"/>
  <c r="H90" s="1"/>
  <c r="G45"/>
  <c r="G44" s="1"/>
  <c r="G43" s="1"/>
  <c r="G46"/>
  <c r="H165"/>
  <c r="H164" s="1"/>
  <c r="H163" s="1"/>
  <c r="H169"/>
  <c r="G75"/>
  <c r="G74" s="1"/>
  <c r="H117"/>
  <c r="H111"/>
  <c r="G117"/>
  <c r="G111"/>
  <c r="I50"/>
  <c r="I46" s="1"/>
  <c r="I45" s="1"/>
  <c r="I44" s="1"/>
  <c r="I43" s="1"/>
  <c r="I51"/>
  <c r="H50"/>
  <c r="H46" s="1"/>
  <c r="H45" s="1"/>
  <c r="H44" s="1"/>
  <c r="H43" s="1"/>
  <c r="H15" s="1"/>
  <c r="H51"/>
  <c r="I18"/>
  <c r="I17" s="1"/>
  <c r="I16" s="1"/>
  <c r="G18"/>
  <c r="G17" s="1"/>
  <c r="G16" s="1"/>
  <c r="G15" s="1"/>
  <c r="I14" i="7"/>
  <c r="I244" s="1"/>
  <c r="G77" i="6"/>
  <c r="G76" s="1"/>
  <c r="H26"/>
  <c r="H25" s="1"/>
  <c r="G145"/>
  <c r="G144" s="1"/>
  <c r="G143" s="1"/>
  <c r="I87"/>
  <c r="I86" s="1"/>
  <c r="I85" s="1"/>
  <c r="I84" s="1"/>
  <c r="I83" s="1"/>
  <c r="I82" s="1"/>
  <c r="H133"/>
  <c r="G26"/>
  <c r="G25" s="1"/>
  <c r="I26"/>
  <c r="I25" s="1"/>
  <c r="H77"/>
  <c r="H76" s="1"/>
  <c r="H75" s="1"/>
  <c r="H74" s="1"/>
  <c r="H145"/>
  <c r="H144" s="1"/>
  <c r="H143" s="1"/>
  <c r="I165"/>
  <c r="I164" s="1"/>
  <c r="I163" s="1"/>
  <c r="I22" i="7"/>
  <c r="G132" i="6"/>
  <c r="G131" s="1"/>
  <c r="G130" s="1"/>
  <c r="G129" s="1"/>
  <c r="G128" s="1"/>
  <c r="I15" l="1"/>
  <c r="I243" s="1"/>
  <c r="I23"/>
  <c r="I24"/>
  <c r="G87"/>
  <c r="G86" s="1"/>
  <c r="G85" s="1"/>
  <c r="G84" s="1"/>
  <c r="G83" s="1"/>
  <c r="G82" s="1"/>
  <c r="G93"/>
  <c r="G92" s="1"/>
  <c r="G91" s="1"/>
  <c r="G90" s="1"/>
  <c r="G243"/>
  <c r="G24"/>
  <c r="H23"/>
  <c r="H243" s="1"/>
  <c r="H24"/>
  <c r="H244" i="7"/>
  <c r="H200" i="5" l="1"/>
  <c r="H198" s="1"/>
  <c r="H197" s="1"/>
  <c r="F198"/>
  <c r="F197" s="1"/>
  <c r="H187"/>
  <c r="H186" s="1"/>
  <c r="H185" s="1"/>
  <c r="G187"/>
  <c r="G186" s="1"/>
  <c r="G185" s="1"/>
  <c r="F187"/>
  <c r="F186" s="1"/>
  <c r="F185" s="1"/>
  <c r="H141"/>
  <c r="H140" s="1"/>
  <c r="H139" s="1"/>
  <c r="H138" s="1"/>
  <c r="H137" s="1"/>
  <c r="H136" s="1"/>
  <c r="G141"/>
  <c r="G140" s="1"/>
  <c r="G139" s="1"/>
  <c r="G138" s="1"/>
  <c r="G137" s="1"/>
  <c r="G136" s="1"/>
  <c r="F141"/>
  <c r="F140" s="1"/>
  <c r="F139" s="1"/>
  <c r="F138" s="1"/>
  <c r="F137" s="1"/>
  <c r="F136" s="1"/>
  <c r="H127"/>
  <c r="G127"/>
  <c r="G125" s="1"/>
  <c r="G124" s="1"/>
  <c r="F125"/>
  <c r="F124" s="1"/>
  <c r="H125"/>
  <c r="H124" s="1"/>
  <c r="H123" s="1"/>
  <c r="H122" s="1"/>
  <c r="H110"/>
  <c r="G106"/>
  <c r="F105"/>
  <c r="H106"/>
  <c r="H82"/>
  <c r="H81" s="1"/>
  <c r="H80" s="1"/>
  <c r="H79" s="1"/>
  <c r="H78" s="1"/>
  <c r="G82"/>
  <c r="G81" s="1"/>
  <c r="G80" s="1"/>
  <c r="G79" s="1"/>
  <c r="G78" s="1"/>
  <c r="F82"/>
  <c r="F81" s="1"/>
  <c r="F80" s="1"/>
  <c r="F79" s="1"/>
  <c r="F78" s="1"/>
  <c r="H76"/>
  <c r="H75" s="1"/>
  <c r="H74" s="1"/>
  <c r="H73" s="1"/>
  <c r="H72" s="1"/>
  <c r="F76"/>
  <c r="F75" s="1"/>
  <c r="F74" s="1"/>
  <c r="F73" s="1"/>
  <c r="F72" s="1"/>
  <c r="G75"/>
  <c r="G74" s="1"/>
  <c r="G73" s="1"/>
  <c r="G72" s="1"/>
  <c r="H68"/>
  <c r="H67" s="1"/>
  <c r="H66" s="1"/>
  <c r="G68"/>
  <c r="G67" s="1"/>
  <c r="G66" s="1"/>
  <c r="F67"/>
  <c r="F66" s="1"/>
  <c r="H64"/>
  <c r="G64"/>
  <c r="G63" s="1"/>
  <c r="G62" s="1"/>
  <c r="G61" s="1"/>
  <c r="G60" s="1"/>
  <c r="F64"/>
  <c r="H56"/>
  <c r="H55" s="1"/>
  <c r="H54" s="1"/>
  <c r="G56"/>
  <c r="G55" s="1"/>
  <c r="G54" s="1"/>
  <c r="F56"/>
  <c r="F55" s="1"/>
  <c r="F54" s="1"/>
  <c r="H49"/>
  <c r="H48" s="1"/>
  <c r="G49"/>
  <c r="G48" s="1"/>
  <c r="F49"/>
  <c r="F48" s="1"/>
  <c r="G43"/>
  <c r="G42" s="1"/>
  <c r="F43"/>
  <c r="F42" s="1"/>
  <c r="H43"/>
  <c r="H42" s="1"/>
  <c r="H31"/>
  <c r="H30" s="1"/>
  <c r="G31"/>
  <c r="G30" s="1"/>
  <c r="H25"/>
  <c r="H24" s="1"/>
  <c r="H23" s="1"/>
  <c r="H22" s="1"/>
  <c r="H21" s="1"/>
  <c r="H20" s="1"/>
  <c r="H19" s="1"/>
  <c r="G25"/>
  <c r="G24" s="1"/>
  <c r="F25"/>
  <c r="F24" s="1"/>
  <c r="H15"/>
  <c r="H14" s="1"/>
  <c r="G15"/>
  <c r="G14" s="1"/>
  <c r="G13" s="1"/>
  <c r="F15"/>
  <c r="F14" s="1"/>
  <c r="F13" s="1"/>
  <c r="G198" l="1"/>
  <c r="G197" s="1"/>
  <c r="G105"/>
  <c r="G104" s="1"/>
  <c r="G103" s="1"/>
  <c r="H105"/>
  <c r="H104" s="1"/>
  <c r="H103" s="1"/>
  <c r="H102" s="1"/>
  <c r="F110"/>
  <c r="F63"/>
  <c r="F62" s="1"/>
  <c r="F61" s="1"/>
  <c r="F60" s="1"/>
  <c r="H63"/>
  <c r="H62" s="1"/>
  <c r="H61" s="1"/>
  <c r="H60" s="1"/>
  <c r="F104"/>
  <c r="F103" s="1"/>
  <c r="G110"/>
  <c r="F32"/>
  <c r="F31" s="1"/>
  <c r="F30" s="1"/>
  <c r="H13"/>
  <c r="H204" s="1"/>
  <c r="F123"/>
  <c r="F122" s="1"/>
  <c r="G123"/>
  <c r="G122" s="1"/>
  <c r="F102" l="1"/>
  <c r="F204" s="1"/>
  <c r="G102"/>
  <c r="G204" s="1"/>
  <c r="D35" i="4" l="1"/>
  <c r="F32"/>
  <c r="E32"/>
  <c r="D28"/>
  <c r="F24"/>
  <c r="E24"/>
  <c r="D24"/>
  <c r="F21"/>
  <c r="E21"/>
  <c r="D21"/>
  <c r="F18"/>
  <c r="E18"/>
  <c r="D18"/>
  <c r="F16"/>
  <c r="F10"/>
  <c r="E10"/>
  <c r="E38" l="1"/>
  <c r="F38"/>
  <c r="F17" i="2" l="1"/>
  <c r="F16" s="1"/>
  <c r="E17"/>
  <c r="D17"/>
  <c r="D16" s="1"/>
  <c r="E16"/>
  <c r="F13"/>
  <c r="F12" s="1"/>
  <c r="E13"/>
  <c r="D13"/>
  <c r="E12"/>
  <c r="D12"/>
  <c r="E11" l="1"/>
  <c r="E10" s="1"/>
  <c r="E21" s="1"/>
  <c r="D11"/>
  <c r="D10" s="1"/>
  <c r="D21" s="1"/>
  <c r="F11"/>
  <c r="F10" s="1"/>
  <c r="F21" s="1"/>
  <c r="D10" i="4" l="1"/>
  <c r="D38" s="1"/>
  <c r="G33" i="7" l="1"/>
  <c r="G32" s="1"/>
  <c r="G31" s="1"/>
  <c r="G23" s="1"/>
  <c r="G22" l="1"/>
  <c r="G15"/>
  <c r="G244" l="1"/>
  <c r="G14"/>
</calcChain>
</file>

<file path=xl/sharedStrings.xml><?xml version="1.0" encoding="utf-8"?>
<sst xmlns="http://schemas.openxmlformats.org/spreadsheetml/2006/main" count="2038" uniqueCount="450">
  <si>
    <t>Приложение 2</t>
  </si>
  <si>
    <t>к Решению Совета депутатов</t>
  </si>
  <si>
    <t>МО Вындиноостровское сельское поселение</t>
  </si>
  <si>
    <t>Код бюджетной классификации</t>
  </si>
  <si>
    <t>Наименование показателя</t>
  </si>
  <si>
    <t>2026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</si>
  <si>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</si>
  <si>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</si>
  <si>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</si>
  <si>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</si>
  <si>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</si>
  <si>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</si>
  <si>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</si>
  <si>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</si>
  <si>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</si>
  <si>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</si>
  <si>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</si>
  <si>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</si>
  <si>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</si>
  <si>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</si>
  <si>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</si>
  <si>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</si>
  <si>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</si>
  <si>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</si>
  <si>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</si>
  <si>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</si>
  <si>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</si>
  <si>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</si>
  <si>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</si>
  <si>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</si>
  <si>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</si>
  <si>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</si>
  <si>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</si>
  <si>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</si>
  <si>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</si>
  <si>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</si>
  <si>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</si>
  <si>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</si>
  <si>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</si>
  <si>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</si>
  <si>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</si>
  <si>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</si>
  <si>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</si>
  <si>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</si>
  <si>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2 02 16 001 10 0000 150</t>
  </si>
  <si>
    <t xml:space="preserve">Дотации бюджетам сельских поселений на выравнивание бюджетной обеспеченности из бюджетов областного бюджета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</si>
  <si>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</si>
  <si>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2 02 20 216 10 0000 150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</si>
  <si>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</si>
  <si>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2 02 29999 10 0000 150 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</si>
  <si>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</si>
  <si>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</si>
  <si>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</si>
  <si>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2 02 35118 10 0000 150</t>
  </si>
  <si>
    <t>Субвенции бюджетам сельских прселений 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</si>
  <si>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</si>
  <si>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Сбвенции бюджетам поселений на выполнение передаваемых полномочий субъектов Российской Федерации</t>
  </si>
  <si>
    <t xml:space="preserve">2 02 49999 00 0000 150 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</si>
  <si>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</si>
  <si>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ВСЕГО  ДОХОДОВ</t>
  </si>
  <si>
    <t>Приложение 3</t>
  </si>
  <si>
    <t>Сумма 
(тысяч рублей)</t>
  </si>
  <si>
    <t>2 02 10000 00 0000 150</t>
  </si>
  <si>
    <t xml:space="preserve">Дотации бюджетам субъектов Российской Федерации и муниципальных образований </t>
  </si>
  <si>
    <t>2 02 16001 00 0000 150</t>
  </si>
  <si>
    <t>Дотации на выравнивание бюджетной обеспеченности</t>
  </si>
  <si>
    <t>Дотации бюджетам городских поселений  на выравнивание бюджетной обеспеченности из бюджета Волховского муниципального района (областной фонд финансовой поддержки)</t>
  </si>
  <si>
    <t>Дотации бюджетам городских поселений  на выравнивание бюджетной обеспеченности из бюджета Волховского муниципального района (районный фонд финансовой поддержки)</t>
  </si>
  <si>
    <t xml:space="preserve">Субвенции бюджетам субъектов Российской Федерации и муниципальных образований 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</si>
  <si>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</si>
  <si>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</si>
  <si>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Субвенции бюджетам поселений на осуществление первичного воинского учета на территориях, где отсутствуют военные комиссариаты 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</si>
  <si>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</si>
  <si>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</si>
  <si>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Субвенции местным бюджетам  поселений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</si>
  <si>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ВСЕГО  БЕЗВОЗМЕЗДНЫХ  ПОСТУПЛЕНИЙ</t>
  </si>
  <si>
    <t xml:space="preserve">Приложение №5  </t>
  </si>
  <si>
    <t xml:space="preserve">Код бюджетной классификации </t>
  </si>
  <si>
    <t>Наименование главного администратора и источников внутреннего финансирования дефицита  поселения</t>
  </si>
  <si>
    <t>главного администратора</t>
  </si>
  <si>
    <t xml:space="preserve">источников внутреннего финансирования дефицита </t>
  </si>
  <si>
    <t>831</t>
  </si>
  <si>
    <t>Администрация  Вындиноостровского  сельского поселения</t>
  </si>
  <si>
    <t>01 02 00 00 10 0000 710</t>
  </si>
  <si>
    <t>Получение кредитов от кредитных организаций бюджетами поселений в валюте Российской Федерации</t>
  </si>
  <si>
    <t>01 02 00 00 10 0000 810</t>
  </si>
  <si>
    <t>Погашение бюджетами поселений кредитов от кредитных организаций в валюте Российской Федерации</t>
  </si>
  <si>
    <t>01 03 01 00 10 0000 710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</si>
  <si>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</si>
  <si>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01 03 01 00 10 0000 810</t>
  </si>
  <si>
    <t>Погашение бюджетами поселений бюджетных кредитов от других бюджетов бюджетной системы Российской Федерации в валюте Российской Федерации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</si>
  <si>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</si>
  <si>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</si>
  <si>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</si>
  <si>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</si>
  <si>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Приложение 6</t>
  </si>
  <si>
    <t>Наименование раздела, подраздела</t>
  </si>
  <si>
    <t>1</t>
  </si>
  <si>
    <t>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</si>
  <si>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</si>
  <si>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</si>
  <si>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</si>
  <si>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</si>
  <si>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</si>
  <si>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</si>
  <si>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</si>
  <si>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</si>
  <si>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</si>
  <si>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</si>
  <si>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</si>
  <si>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</si>
  <si>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</si>
  <si>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</si>
  <si>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</si>
  <si>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</si>
  <si>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</si>
  <si>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</si>
  <si>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Мероприятия по усилению антитеррористической защищенности объектов социальной сферы</t>
  </si>
  <si>
    <t>0314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</si>
  <si>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</si>
  <si>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</si>
  <si>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</si>
  <si>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</si>
  <si>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</si>
  <si>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</si>
  <si>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</si>
  <si>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</si>
  <si>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</si>
  <si>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</si>
  <si>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</si>
  <si>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</si>
  <si>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</si>
  <si>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</si>
  <si>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</si>
  <si>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</si>
  <si>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</si>
  <si>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</si>
  <si>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Молодёжная политика и оздоровление детей</t>
  </si>
  <si>
    <t>0707</t>
  </si>
  <si>
    <t>КУЛЬТУРА,  КИНЕМАТОГРАФИЯ</t>
  </si>
  <si>
    <t>0800</t>
  </si>
  <si>
    <t xml:space="preserve">Культура 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</si>
  <si>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</si>
  <si>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</si>
  <si>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</si>
  <si>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</si>
  <si>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</si>
  <si>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</si>
  <si>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1004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</si>
  <si>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</si>
  <si>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</si>
  <si>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</si>
  <si>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</si>
  <si>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</si>
  <si>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ВСЕГО РАСХОДОВ</t>
  </si>
  <si>
    <t xml:space="preserve">Приложение №7 </t>
  </si>
  <si>
    <t>Наименование</t>
  </si>
  <si>
    <t>ЦСР</t>
  </si>
  <si>
    <t>ВР</t>
  </si>
  <si>
    <t>Рз, ПР</t>
  </si>
  <si>
    <t>Сумма
(тысяч рублей)</t>
  </si>
  <si>
    <t>01 0 00 00000</t>
  </si>
  <si>
    <t>Комплексы процессных мероприятий</t>
  </si>
  <si>
    <t>01 4 00 00000</t>
  </si>
  <si>
    <t>Закупка товаров, работ и услуг для государственных (муниципальных) нужд</t>
  </si>
  <si>
    <t>02 0 00 00000</t>
  </si>
  <si>
    <t>02 4 00 00000</t>
  </si>
  <si>
    <t>02 4 01 00000</t>
  </si>
  <si>
    <t>02 4 01 S5130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</si>
  <si>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</si>
  <si>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03 0 00 00000</t>
  </si>
  <si>
    <t>03 4 00 00000</t>
  </si>
  <si>
    <t>03 4 01 00000</t>
  </si>
  <si>
    <t>03 4 01 10030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</si>
  <si>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</si>
  <si>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04 0 00 00000</t>
  </si>
  <si>
    <t>04 4 00 00000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</si>
  <si>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</si>
  <si>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</si>
  <si>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</si>
  <si>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04 4 01 10040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</si>
  <si>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годы.</t>
  </si>
  <si>
    <t>05 0 00 00000</t>
  </si>
  <si>
    <t>05 7 01 00000</t>
  </si>
  <si>
    <t>05 7 01 S4310</t>
  </si>
  <si>
    <t>Муниципальная программа "Формирование комфортной городской среды на территории Вындиноостровского сельского поселения на 2025-2030 годы"</t>
  </si>
  <si>
    <t>06 0 00 00000</t>
  </si>
  <si>
    <t>Региональные проекты</t>
  </si>
  <si>
    <t>06 2 00 00000</t>
  </si>
  <si>
    <t>Региональный проект "Формирование комфортной городской среды"</t>
  </si>
  <si>
    <t>06 2 И4 00000</t>
  </si>
  <si>
    <t>06 2 И4 55550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</si>
  <si>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2024-2026 годы"</t>
  </si>
  <si>
    <t>07 0 00 00000</t>
  </si>
  <si>
    <t>07 4 00 00000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</si>
  <si>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</si>
  <si>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</si>
  <si>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</si>
  <si>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Муниципальная программа «Развитие культуры и спорта в Вындиноостровском сельском поселении на 2025 год и плановый период 2026-2027 г.г.»</t>
  </si>
  <si>
    <t>08 0 00 00000</t>
  </si>
  <si>
    <t>08 4 01 00000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</si>
  <si>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</si>
  <si>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S0360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</si>
  <si>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2024-2026 годы"</t>
  </si>
  <si>
    <t>13 0 00 00000</t>
  </si>
  <si>
    <t>13 4 00 00000</t>
  </si>
  <si>
    <t>13 4 01 00000</t>
  </si>
  <si>
    <t>13 4 01 10150</t>
  </si>
  <si>
    <t>16 0 00 00000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</si>
  <si>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2024-2026 годы» </t>
  </si>
  <si>
    <t>16 7 00 00000</t>
  </si>
  <si>
    <t>16 7 01 00000</t>
  </si>
  <si>
    <t>Реализация мероприятий по обеспечению жильем молодых семей</t>
  </si>
  <si>
    <t>16 7 01 L4970</t>
  </si>
  <si>
    <t>Субсидии гражданам на приобретение жилья</t>
  </si>
  <si>
    <t>17 0 00 00000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</si>
  <si>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2025-2027гг. </t>
  </si>
  <si>
    <t>17 4 00 00000</t>
  </si>
  <si>
    <t>17 4 01 00000</t>
  </si>
  <si>
    <t>67 0 00 00000</t>
  </si>
  <si>
    <t>Обеспечение деятельности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</si>
  <si>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</si>
  <si>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</si>
  <si>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</si>
  <si>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</si>
  <si>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</si>
  <si>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</si>
  <si>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государственных (муниципальных) органов</t>
  </si>
  <si>
    <t>67 2 01 60300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</si>
  <si>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</si>
  <si>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</si>
  <si>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</si>
  <si>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</si>
  <si>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67 3 01 60300</t>
  </si>
  <si>
    <t>Обеспечение деятельности центрального аппарата</t>
  </si>
  <si>
    <t>Обеспечение деятельности органов местного самоуправления поселения</t>
  </si>
  <si>
    <t xml:space="preserve">Обеспечение деятельности центрального аппарата </t>
  </si>
  <si>
    <t>67 3 01 40010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</si>
  <si>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</si>
  <si>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</si>
  <si>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</si>
  <si>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</si>
  <si>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Иные закупки товаров, работ и услуг для  обеспечения государственных (муниципальных) нужд</t>
  </si>
  <si>
    <t>68 0 00 00000</t>
  </si>
  <si>
    <t>68 9 00 00000</t>
  </si>
  <si>
    <t>68 9 01 00000</t>
  </si>
  <si>
    <t>Другие общегосударственные вопросы Вындиноостровского сельского поселения</t>
  </si>
  <si>
    <t>68 9 01 10190</t>
  </si>
  <si>
    <t>68 9 01 10220</t>
  </si>
  <si>
    <t>Непрограммные расходы органов местного самоуправления поселения</t>
  </si>
  <si>
    <t>68 9 01 51180</t>
  </si>
  <si>
    <t>68 9 01 10150</t>
  </si>
  <si>
    <t>68 9 01 10160</t>
  </si>
  <si>
    <t>68 9 01 10170</t>
  </si>
  <si>
    <t xml:space="preserve">Оказание иных видов социальной помощи </t>
  </si>
  <si>
    <t>68 9 01 03020</t>
  </si>
  <si>
    <t>68 9 01 00170</t>
  </si>
  <si>
    <t>ВСЕГО</t>
  </si>
  <si>
    <t>Приложение 8</t>
  </si>
  <si>
    <t>УТВЕРЖДЕНО</t>
  </si>
  <si>
    <t>Решением Совета депутатов</t>
  </si>
  <si>
    <t>Главный распорядитель, распорядитель средств</t>
  </si>
  <si>
    <t>КФСР</t>
  </si>
  <si>
    <t>КЦСР</t>
  </si>
  <si>
    <t>КВР</t>
  </si>
  <si>
    <t>Администрация  Вындиноостровское сельское поселение</t>
  </si>
  <si>
    <t>200</t>
  </si>
  <si>
    <t>100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</si>
  <si>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</si>
  <si>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500</t>
  </si>
  <si>
    <t>Резервные фонды местных администраций</t>
  </si>
  <si>
    <t>Непрограммные расходы органов местного самоуправления</t>
  </si>
  <si>
    <t>800</t>
  </si>
  <si>
    <t>Другие вопросы в области национальной безопасности и правоохранительной деятельности</t>
  </si>
  <si>
    <t>01 4 03 00000</t>
  </si>
  <si>
    <t>На повышение безопасности дорожного движения и содержание дорог в сезонные периоды.</t>
  </si>
  <si>
    <t>01 4 03 9Д020</t>
  </si>
  <si>
    <t xml:space="preserve">Мероприятия по землеустройству и землепользованию </t>
  </si>
  <si>
    <t xml:space="preserve">Мероприятия по уплате взносов на капитальный ремонт многоквартирных жилых домов </t>
  </si>
  <si>
    <t>13 0 01 10150</t>
  </si>
  <si>
    <t>Непрограммные расходы по благоустройству органов местного самоуправления поселения</t>
  </si>
  <si>
    <t>Предоставление муниципальным бюджетным учреждениям субсидий на выполнение муниципального задания</t>
  </si>
  <si>
    <t xml:space="preserve"> </t>
  </si>
  <si>
    <t>Приложение 9</t>
  </si>
  <si>
    <t xml:space="preserve"> Вындиноостровского сельского поселение</t>
  </si>
  <si>
    <t>ВЕДОМСТВЕННАЯ СТРУКТУРА</t>
  </si>
  <si>
    <t>Главный  распорядитель средств</t>
  </si>
  <si>
    <t>Администрация муниципального образования Вындиноостровское сельское поселение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</si>
  <si>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</si>
  <si>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 xml:space="preserve">Осуществление первичного воинского учета на территориях, где отсутствуют военные комиссариаты 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</si>
  <si>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2025-2027 г.г."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</si>
  <si>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</si>
  <si>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Мероприятие по усилению антитеррористической защищенности объектов социальной сферы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</si>
  <si>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года"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</si>
  <si>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2025 год"</t>
  </si>
  <si>
    <t>Муниципальная программа "Формирование комфортной городской среды  на территории  Вындиноостровского сельского поселения на 2025--2030 годы"</t>
  </si>
  <si>
    <t xml:space="preserve">Прочие мероприятия по благоустройству сельских поселений поселений </t>
  </si>
  <si>
    <t>Культура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</si>
  <si>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2025-2027 годы"</t>
  </si>
  <si>
    <t>Молодежная политика</t>
  </si>
  <si>
    <t>На мероприятия по профилактике асоциального поведения в молодежной среде</t>
  </si>
  <si>
    <t>08 4 01 60290</t>
  </si>
  <si>
    <t>Сумма 
(тыс. р)   2026г</t>
  </si>
  <si>
    <t>Сумма 
(тыс. р)       2027г</t>
  </si>
  <si>
    <t>Сумма 
(тыс. р)    2028г</t>
  </si>
  <si>
    <t>68 9 01 10000</t>
  </si>
  <si>
    <t>68901F0650</t>
  </si>
  <si>
    <t>01 7 00 00000</t>
  </si>
  <si>
    <t>01 7 03 00000</t>
  </si>
  <si>
    <t>01 7 03 SД140</t>
  </si>
  <si>
    <t>13 4 01 10140</t>
  </si>
  <si>
    <t>00 0 00 00000</t>
  </si>
  <si>
    <t>17 4 01 0000</t>
  </si>
  <si>
    <t>68 9 01 10250</t>
  </si>
  <si>
    <t>19 0 00 00000</t>
  </si>
  <si>
    <t>19 4 00 00000</t>
  </si>
  <si>
    <t>19 4 01 00000</t>
  </si>
  <si>
    <t>19 4 01 S4840</t>
  </si>
  <si>
    <t>05 7 00 00000</t>
  </si>
  <si>
    <t>18 0 00 00000</t>
  </si>
  <si>
    <t>18 5 00 00000</t>
  </si>
  <si>
    <t>18 5 01 00000</t>
  </si>
  <si>
    <t>Муниципальная программа "Проведение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</si>
  <si>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18 5 01 60560</t>
  </si>
  <si>
    <t>20 4 01 F0450</t>
  </si>
  <si>
    <t>20 0 00 00000</t>
  </si>
  <si>
    <t>20 4 00 00000</t>
  </si>
  <si>
    <t>20 4 01 00000</t>
  </si>
  <si>
    <t>Муниципальная программа "Организация уличного освещения на территории  Вындиноостровского сельского поселения Волховского муниципального района Ленинградской области на 2026-2028 годы"</t>
  </si>
  <si>
    <t>Комплекс процессных мероприятий по организации уличного освещения на территории  Вындиноостровского сельского поселения Волховского муниципального района Ленинградской области</t>
  </si>
  <si>
    <t xml:space="preserve">Организации уличного освещения на территории  Вындиноостровского сельского поселения 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</si>
  <si>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2026 год"</t>
  </si>
  <si>
    <t xml:space="preserve">Муниципальная программа «Развитие малого и среднего предпринимательства в 
Вындиноостровском сельском поселении на 2024-2026 годы»
</t>
  </si>
  <si>
    <t>Муниципальная программа  «О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2026 год»</t>
  </si>
  <si>
    <t xml:space="preserve">Муниципальная программа «Обращение с твердыми коммунальными отходами на территории Вындиноостровского сельского поселения Волховского муниципального района Ленинградской области на 2025-2027 гг. </t>
  </si>
  <si>
    <t>08 4 00 00000</t>
  </si>
  <si>
    <t>Расходы на оплату труда с начислениями немуниципальных служащих и остальные расходы на обеспечение деятельности ОМСу</t>
  </si>
  <si>
    <t>Фонд оплаты труда государственных (муниципальных) органов</t>
  </si>
  <si>
    <t>Расходы на оплату труда с начислениями муниципальных служащих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</si>
  <si>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</si>
  <si>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</t>
  </si>
  <si>
    <t>Межбюджетные трансферты на исполнение переданных полномочий из бюджетов поселений в бюджет Волховского МР</t>
  </si>
  <si>
    <t>Резервный фонд муниципальных образований</t>
  </si>
  <si>
    <t>Резервные средства</t>
  </si>
  <si>
    <t>На подготовку и выполнения прочих работ по содержанию дорог местного значения в рамках непрограммных расходов</t>
  </si>
  <si>
    <t>Комплекс процессных мероприятий "Обучение муниципальных служащих администрации по вопросам противодействия коррупции"</t>
  </si>
  <si>
    <t>Прочая закупка товаров, работ и услуг</t>
  </si>
  <si>
    <t>Местный бюджет</t>
  </si>
  <si>
    <t>Другие обязательства органов местного самоуправления</t>
  </si>
  <si>
    <t>Уплата иных платежей</t>
  </si>
  <si>
    <t>Федеральный бюджет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</si>
  <si>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</si>
  <si>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На обслуживание местной системы оповещения на территории Волховского муниципального района (60650)</t>
  </si>
  <si>
    <t>Комплекс процессных мероприятий "Содействие участию населения в осуществлении местного самоуправления"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</si>
  <si>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</t>
  </si>
  <si>
    <t xml:space="preserve">Ремонт дороги общего пользования местного значения в дер. Вындин Остров, ул.Центральная, от дома №43 до дома №47; (10-оз ОС)
 Ремонт дороги общего пользования местного значения в дер. Козарево, съезд с ул. Центральная до дома №7 (10-оз ОС)
</t>
  </si>
  <si>
    <t>Комплекс процессных мероприятий "Обеспечение благоприятных условий для создания, развития и устойчивого функционирования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режим"</t>
  </si>
  <si>
    <t xml:space="preserve">Комплекс процессных мероприятий </t>
  </si>
  <si>
    <t>Мероприятия по проведению строительно-технической экспертизы и оценка для заключения договора аренды муниципального имущества поддержки субъектам малого и среднего предпринимательства</t>
  </si>
  <si>
    <t xml:space="preserve">Прочая закупка товаров, работ и услуг </t>
  </si>
  <si>
    <t>Взносы на капитальный ремонт общего имущества МКД</t>
  </si>
  <si>
    <t>Комплекс процессных мероприятий "Обустройство мест (площадок) накопления ТКО"</t>
  </si>
  <si>
    <t>Оснащение мест (площадок) для накопления ТКО емкостями для накопления ТКО</t>
  </si>
  <si>
    <t>17 4 01 10281</t>
  </si>
  <si>
    <t>Прочие мероприятия по начислению найма</t>
  </si>
  <si>
    <t>Муниципальные проекты</t>
  </si>
  <si>
    <t>Отраслевые проекты</t>
  </si>
  <si>
    <t>Отраслевой проект "Благоустройство сельских территорий"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</si>
  <si>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</si>
  <si>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Расходы за счет субсидий и МБТ из федерального, областного и районного бюджетов</t>
  </si>
  <si>
    <t>Реализация программ формирования современной городской среды</t>
  </si>
  <si>
    <t>В.Остров 2025 - общественная территория ул.Центральная</t>
  </si>
  <si>
    <t>Муниципальный проект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</t>
  </si>
  <si>
    <t>На мероприятия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</t>
  </si>
  <si>
    <t>На мероприятия по озеленению (60560)</t>
  </si>
  <si>
    <t>На поддержку развития общественной инфраструктуры муниципального значения</t>
  </si>
  <si>
    <t>Муниципальная программа "Развитие культуры и спорта в Вындиноостровском сельском поселении на 2025 год и плановый период 2026-2027 г.г"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</si>
  <si>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</si>
  <si>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Субсидии бюджетным учреждениям на иные цели</t>
  </si>
  <si>
    <t>Мероприятия по профилактике асоциального поведения в молодежной среде (60290)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</si>
  <si>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</si>
  <si>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</si>
  <si>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Муниципальное задание (выплаты стимулирующего характера работникам муниципальных учреждений культуры)</t>
  </si>
  <si>
    <t>Иные пенсии, социальные доплаты к пенсиям</t>
  </si>
  <si>
    <t>Публичные нормативные обязательства - ПНО (пенсии за выслугу лет)</t>
  </si>
  <si>
    <t>Охрана семьи и детства</t>
  </si>
  <si>
    <t>Отраслевой проект "Улучшение жилищных условий и обеспечение жильем отдельных категорий граждан"</t>
  </si>
  <si>
    <t>Муниципальное задание</t>
  </si>
  <si>
    <t>На ремонт автомобильных дорог общего пользования местного значения</t>
  </si>
  <si>
    <t>Отраслевой проект "Развитие и приведение в нормативное состояние автомобильных дорог общего пользования"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</si>
  <si>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</si>
  <si>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На мероприятия по ликвидации мест несанкционированного размещения отходов и озеленение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</si>
  <si>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</si>
  <si>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>от __.__. 2025 г  №__</t>
  </si>
  <si>
    <t>от ___.__. 2025 г  №__</t>
  </si>
  <si>
    <t xml:space="preserve"> Поступление доходов бюджета 
 МО Вындиноостровское сельское поселение 
на 2026 год и плановый период 2027-2028 годов</t>
  </si>
  <si>
    <t>Безвозмездные поступления бюджета  МО Вындиноостровское сельское поселение на 2026 год и плановый период 2027-2028 годов</t>
  </si>
  <si>
    <t>от __.__.2025 г  №__</t>
  </si>
  <si>
    <t>от __.__.2025 года №__</t>
  </si>
  <si>
    <t>к решению Совета депутатов МО
Вындиноостровское сельское поселение</t>
  </si>
  <si>
    <t xml:space="preserve">           Сумма  (тысяч рублей)</t>
  </si>
  <si>
    <t>2027 год</t>
  </si>
  <si>
    <t>2028 год</t>
  </si>
  <si>
    <t xml:space="preserve">МО Вындиноостровское сельское поселение </t>
  </si>
  <si>
    <t>От __.__.2025 г № __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</si>
  <si>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</si>
  <si>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68 9 01 F0650</t>
  </si>
  <si>
    <t>600</t>
  </si>
  <si>
    <t>300</t>
  </si>
  <si>
    <t>Проект</t>
  </si>
  <si>
    <t>от __.__.2025 г №__</t>
  </si>
  <si>
    <t>на 2026 год и плановый период 2027-2028 годов</t>
  </si>
  <si>
    <t xml:space="preserve">от __.__.2025 г №__ </t>
  </si>
  <si>
    <t>Приложение № 1</t>
  </si>
  <si>
    <t>Вындиноостровское  сельское поселение</t>
  </si>
  <si>
    <t xml:space="preserve">Источники финансирования дефицита бюджета  
</t>
  </si>
  <si>
    <t>муниципального образования Вындиноостровское сельское поселение</t>
  </si>
  <si>
    <t>Волховского муниципального района Ленинградской области</t>
  </si>
  <si>
    <t>код бюджетной классификации</t>
  </si>
  <si>
    <t>НАИМЕНОВАНИЕ</t>
  </si>
  <si>
    <t>сумма</t>
  </si>
  <si>
    <t>(тыс.руб.)</t>
  </si>
  <si>
    <t>831 01 05 02 01 10 0000  000</t>
  </si>
  <si>
    <t>Изменение прочих остатков денежных средств бюджетов городских и сельских поселений</t>
  </si>
  <si>
    <t>831 01 05 02 01 10 0000  510</t>
  </si>
  <si>
    <t>831 01 05 02 01 10 0000  610</t>
  </si>
  <si>
    <t>Всего источников внутреннего финансирования</t>
  </si>
  <si>
    <t>от__ .__.2025г  №__</t>
  </si>
  <si>
    <t>к Решению Совета Депутатов МО</t>
  </si>
  <si>
    <t>Главные администраторы источников  внутреннего финансирования дефицита МО</t>
  </si>
  <si>
    <t xml:space="preserve">  Вындиноостровское сельское поселение Волховского муниципального района Ленинградской области</t>
  </si>
  <si>
    <t xml:space="preserve">к решению Совета депутатов МО 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</si>
  <si>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</si>
  <si>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МО Вындиноостровское сельское поселение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</si>
  <si>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Распределение бюджетных ассигнований бюджета  МО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 плановый период на 2026 год и 2027-2028 годов</t>
  </si>
  <si>
    <t>Решением Совета депутатов МО</t>
  </si>
  <si>
    <t>к решению Совета депутатов МО</t>
  </si>
  <si>
    <t>116 02020 02 0000 140</t>
  </si>
  <si>
    <t>Административные штрафы, устновленнные законами субъектов Российской федерации об административных правонарушениях,
за нарушение муниципальных правовых актов</t>
  </si>
  <si>
    <t>Инициативные платежи, зачисляемые в бюджеты сельских поселений</t>
  </si>
  <si>
    <t>Распределение бюджетных ассигнований бюджета МО Вындиноостровское сельское поселение по разделам и подразделам классификации расходов  
на 2026 год и плановый период 2027-2028 годов</t>
  </si>
  <si>
    <t>Комплекс процессных мероприятий " Подготовка и выполнение прочих работ по содержанию дорог местного значения"</t>
  </si>
  <si>
    <t xml:space="preserve">Основные мероприятия: Ремонт дороги общего пользования местного значения в дер. Вындин Остров, ул.Центральная;
 Ремонт дороги общего пользования местного значения в дер. Козарево, съезд с ул. Центральная.
</t>
  </si>
  <si>
    <t xml:space="preserve">Ремонт дороги общего пользования местного значения в дер. Вындин Остров, ул.Центральная,  (10-оз ОС)
 Ремонт дороги общего пользования местного значения в дер. Козарево, съезд с ул. Центральная (10-оз ОС)
</t>
  </si>
  <si>
    <t xml:space="preserve">Софинансирование мероприятий, реализуемых с участием депутата Фомина А.А. -Администрация Вындиноостровского сельского поселения – Приобретение будо-матов; Ремонт объектов культурного наследия "Братское захоронение советских воинов, погибших в 1941-1944 гг" </t>
  </si>
  <si>
    <t xml:space="preserve">Софинансирование мероприятий, реализуемых с участием депутата Фомина А.А. -Администрация Вындиноостровского сельского поселения – Приобретение будо-матов ; Ремонт объектов культурного наследия "Братское захоронение советских воинов, погибших в 1941-1944 гг" </t>
  </si>
  <si>
    <t xml:space="preserve">Основные мероприятия: Ремонт дороги общего пользования местного значения в дер. Вындин Остров, ул.Центральная;
 Ремонт дороги общего пользования местного значения в дер. Козарево, съезд с ул. Центральная  
</t>
  </si>
  <si>
    <t>1 17 15030 10 0001 150</t>
  </si>
  <si>
    <t xml:space="preserve">Ремонт дороги общего пользования местного значения в дер. Вындин Остров, ул.Центральная; (10-оз ОС)
 Ремонт дороги общего пользования местного значения в дер. Козарево, съезд с ул. Центральная  (10-оз ОС)
</t>
  </si>
  <si>
    <t>расходов бюджета  МО Вындиноостровское сельское поселение Волховского муниципального района Ленинградской области на 2026 год                                                      и плановый период 2027-2028 годов</t>
  </si>
</sst>
</file>

<file path=xl/styles.xml><?xml version="1.0" encoding="utf-8"?>
<styleSheet xmlns="http://schemas.openxmlformats.org/spreadsheetml/2006/main">
  <numFmts count="6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  <numFmt numFmtId="169" formatCode="?"/>
  </numFmts>
  <fonts count="5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4"/>
      <name val="Times New Roman"/>
      <family val="1"/>
      <charset val="1"/>
    </font>
    <font>
      <b/>
      <sz val="12"/>
      <name val="Times New Roman"/>
      <family val="1"/>
      <charset val="1"/>
    </font>
    <font>
      <sz val="10"/>
      <name val="Arial Cyr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b/>
      <sz val="11"/>
      <name val="Times New Roman"/>
      <family val="1"/>
      <charset val="1"/>
    </font>
    <font>
      <b/>
      <sz val="9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164" fontId="3" fillId="0" borderId="0" applyFill="0" applyBorder="0" applyAlignment="0" applyProtection="0"/>
    <xf numFmtId="0" fontId="3" fillId="0" borderId="0"/>
    <xf numFmtId="0" fontId="28" fillId="0" borderId="0"/>
  </cellStyleXfs>
  <cellXfs count="473">
    <xf numFmtId="0" fontId="0" fillId="0" borderId="0" xfId="0"/>
    <xf numFmtId="0" fontId="1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49" fontId="7" fillId="0" borderId="0" xfId="2" applyNumberFormat="1" applyFont="1" applyFill="1"/>
    <xf numFmtId="49" fontId="6" fillId="0" borderId="0" xfId="2" applyNumberFormat="1" applyFont="1" applyFill="1"/>
    <xf numFmtId="0" fontId="5" fillId="0" borderId="1" xfId="2" applyFont="1" applyFill="1" applyBorder="1" applyAlignment="1">
      <alignment horizontal="left" vertical="center"/>
    </xf>
    <xf numFmtId="4" fontId="5" fillId="0" borderId="1" xfId="2" applyNumberFormat="1" applyFont="1" applyFill="1" applyBorder="1" applyAlignment="1">
      <alignment vertical="center"/>
    </xf>
    <xf numFmtId="0" fontId="8" fillId="0" borderId="0" xfId="2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righ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9" fillId="0" borderId="6" xfId="2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5" xfId="2" applyNumberFormat="1" applyFont="1" applyFill="1" applyBorder="1" applyAlignment="1">
      <alignment horizontal="left" vertical="center" wrapText="1"/>
    </xf>
    <xf numFmtId="0" fontId="11" fillId="0" borderId="0" xfId="2" applyFont="1" applyAlignment="1">
      <alignment vertical="center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165" fontId="11" fillId="0" borderId="2" xfId="2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/>
    </xf>
    <xf numFmtId="165" fontId="12" fillId="0" borderId="2" xfId="2" applyNumberFormat="1" applyFont="1" applyFill="1" applyBorder="1" applyAlignment="1">
      <alignment horizontal="center" vertical="center"/>
    </xf>
    <xf numFmtId="165" fontId="12" fillId="0" borderId="3" xfId="2" applyNumberFormat="1" applyFont="1" applyFill="1" applyBorder="1" applyAlignment="1">
      <alignment horizontal="center" vertical="center"/>
    </xf>
    <xf numFmtId="165" fontId="11" fillId="0" borderId="5" xfId="2" applyNumberFormat="1" applyFont="1" applyFill="1" applyBorder="1" applyAlignment="1">
      <alignment horizontal="center" vertical="center"/>
    </xf>
    <xf numFmtId="165" fontId="12" fillId="0" borderId="4" xfId="2" applyNumberFormat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/>
    </xf>
    <xf numFmtId="165" fontId="11" fillId="0" borderId="2" xfId="2" applyNumberFormat="1" applyFont="1" applyFill="1" applyBorder="1" applyAlignment="1">
      <alignment horizontal="right" vertical="center"/>
    </xf>
    <xf numFmtId="0" fontId="11" fillId="0" borderId="0" xfId="2" applyFont="1" applyBorder="1" applyAlignment="1">
      <alignment horizontal="left" vertical="center"/>
    </xf>
    <xf numFmtId="167" fontId="11" fillId="0" borderId="0" xfId="2" applyNumberFormat="1" applyFont="1" applyAlignment="1">
      <alignment horizontal="right" vertical="center"/>
    </xf>
    <xf numFmtId="168" fontId="11" fillId="0" borderId="0" xfId="2" applyNumberFormat="1" applyFont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165" fontId="12" fillId="2" borderId="5" xfId="2" applyNumberFormat="1" applyFont="1" applyFill="1" applyBorder="1" applyAlignment="1">
      <alignment horizontal="center" vertical="center"/>
    </xf>
    <xf numFmtId="165" fontId="12" fillId="2" borderId="9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/>
    </xf>
    <xf numFmtId="0" fontId="8" fillId="2" borderId="2" xfId="1" applyNumberFormat="1" applyFont="1" applyFill="1" applyBorder="1" applyAlignment="1">
      <alignment horizontal="left" vertical="center" wrapText="1"/>
    </xf>
    <xf numFmtId="166" fontId="12" fillId="2" borderId="5" xfId="2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165" fontId="12" fillId="2" borderId="4" xfId="2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vertical="top" wrapText="1"/>
    </xf>
    <xf numFmtId="166" fontId="12" fillId="2" borderId="9" xfId="2" applyNumberFormat="1" applyFont="1" applyFill="1" applyBorder="1" applyAlignment="1">
      <alignment horizontal="center" vertical="center"/>
    </xf>
    <xf numFmtId="165" fontId="11" fillId="0" borderId="4" xfId="2" applyNumberFormat="1" applyFont="1" applyFill="1" applyBorder="1" applyAlignment="1">
      <alignment horizontal="right" vertical="center"/>
    </xf>
    <xf numFmtId="0" fontId="8" fillId="0" borderId="6" xfId="1" applyFont="1" applyFill="1" applyBorder="1" applyAlignment="1">
      <alignment horizontal="left" vertical="center" wrapText="1"/>
    </xf>
    <xf numFmtId="165" fontId="12" fillId="0" borderId="5" xfId="2" applyNumberFormat="1" applyFont="1" applyFill="1" applyBorder="1" applyAlignment="1">
      <alignment horizontal="center" vertical="center"/>
    </xf>
    <xf numFmtId="165" fontId="12" fillId="2" borderId="7" xfId="2" applyNumberFormat="1" applyFont="1" applyFill="1" applyBorder="1" applyAlignment="1">
      <alignment horizontal="center" vertical="center"/>
    </xf>
    <xf numFmtId="165" fontId="12" fillId="2" borderId="8" xfId="2" applyNumberFormat="1" applyFont="1" applyFill="1" applyBorder="1" applyAlignment="1">
      <alignment horizontal="center" vertical="center"/>
    </xf>
    <xf numFmtId="165" fontId="12" fillId="2" borderId="10" xfId="2" applyNumberFormat="1" applyFont="1" applyFill="1" applyBorder="1" applyAlignment="1">
      <alignment horizontal="center" vertical="center"/>
    </xf>
    <xf numFmtId="0" fontId="8" fillId="2" borderId="6" xfId="1" applyNumberFormat="1" applyFont="1" applyFill="1" applyBorder="1" applyAlignment="1">
      <alignment horizontal="left" vertical="center" wrapText="1"/>
    </xf>
    <xf numFmtId="0" fontId="14" fillId="0" borderId="0" xfId="1" applyFont="1"/>
    <xf numFmtId="0" fontId="14" fillId="0" borderId="0" xfId="1" applyFont="1" applyAlignment="1">
      <alignment horizontal="right"/>
    </xf>
    <xf numFmtId="0" fontId="6" fillId="0" borderId="0" xfId="2" applyFont="1" applyFill="1" applyAlignment="1">
      <alignment horizontal="center" vertical="center"/>
    </xf>
    <xf numFmtId="1" fontId="11" fillId="0" borderId="2" xfId="2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left" vertical="center" wrapText="1"/>
    </xf>
    <xf numFmtId="165" fontId="12" fillId="0" borderId="2" xfId="2" applyNumberFormat="1" applyFont="1" applyFill="1" applyBorder="1" applyAlignment="1">
      <alignment horizontal="right" vertical="center"/>
    </xf>
    <xf numFmtId="0" fontId="16" fillId="0" borderId="0" xfId="0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14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justify" vertical="top" wrapText="1"/>
    </xf>
    <xf numFmtId="0" fontId="13" fillId="0" borderId="22" xfId="0" applyFont="1" applyBorder="1" applyAlignment="1">
      <alignment horizontal="justify" vertical="top" wrapText="1"/>
    </xf>
    <xf numFmtId="0" fontId="13" fillId="0" borderId="22" xfId="0" applyFont="1" applyFill="1" applyBorder="1" applyAlignment="1">
      <alignment horizontal="justify" vertical="top" wrapText="1"/>
    </xf>
    <xf numFmtId="0" fontId="13" fillId="0" borderId="25" xfId="0" applyFont="1" applyFill="1" applyBorder="1" applyAlignment="1">
      <alignment horizontal="justify" vertical="top" wrapText="1"/>
    </xf>
    <xf numFmtId="0" fontId="0" fillId="0" borderId="0" xfId="0" applyBorder="1"/>
    <xf numFmtId="0" fontId="23" fillId="0" borderId="27" xfId="0" applyFont="1" applyBorder="1"/>
    <xf numFmtId="0" fontId="23" fillId="2" borderId="27" xfId="0" applyFont="1" applyFill="1" applyBorder="1"/>
    <xf numFmtId="0" fontId="23" fillId="0" borderId="27" xfId="0" applyFont="1" applyBorder="1" applyAlignment="1"/>
    <xf numFmtId="0" fontId="23" fillId="2" borderId="27" xfId="0" applyFont="1" applyFill="1" applyBorder="1" applyAlignment="1"/>
    <xf numFmtId="165" fontId="12" fillId="2" borderId="0" xfId="2" applyNumberFormat="1" applyFont="1" applyFill="1" applyBorder="1" applyAlignment="1">
      <alignment horizontal="center" vertical="center"/>
    </xf>
    <xf numFmtId="165" fontId="0" fillId="0" borderId="0" xfId="0" applyNumberFormat="1"/>
    <xf numFmtId="4" fontId="21" fillId="0" borderId="33" xfId="0" applyNumberFormat="1" applyFont="1" applyFill="1" applyBorder="1" applyAlignment="1">
      <alignment horizontal="center" vertical="center"/>
    </xf>
    <xf numFmtId="166" fontId="21" fillId="0" borderId="33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 wrapText="1"/>
    </xf>
    <xf numFmtId="2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/>
    </xf>
    <xf numFmtId="2" fontId="0" fillId="0" borderId="0" xfId="0" applyNumberFormat="1" applyAlignment="1">
      <alignment vertical="top"/>
    </xf>
    <xf numFmtId="166" fontId="31" fillId="2" borderId="34" xfId="0" applyNumberFormat="1" applyFont="1" applyFill="1" applyBorder="1" applyAlignment="1">
      <alignment horizontal="center" vertical="top"/>
    </xf>
    <xf numFmtId="165" fontId="0" fillId="0" borderId="0" xfId="0" applyNumberFormat="1" applyAlignment="1">
      <alignment vertical="center" wrapText="1"/>
    </xf>
    <xf numFmtId="0" fontId="30" fillId="0" borderId="0" xfId="0" applyFont="1"/>
    <xf numFmtId="49" fontId="32" fillId="0" borderId="27" xfId="0" applyNumberFormat="1" applyFont="1" applyBorder="1" applyAlignment="1">
      <alignment horizontal="center"/>
    </xf>
    <xf numFmtId="0" fontId="34" fillId="0" borderId="27" xfId="0" applyFont="1" applyBorder="1"/>
    <xf numFmtId="0" fontId="34" fillId="0" borderId="0" xfId="0" applyFont="1"/>
    <xf numFmtId="0" fontId="32" fillId="0" borderId="27" xfId="0" applyFont="1" applyBorder="1"/>
    <xf numFmtId="0" fontId="0" fillId="0" borderId="0" xfId="0" applyFont="1"/>
    <xf numFmtId="0" fontId="30" fillId="0" borderId="0" xfId="0" applyFont="1" applyAlignment="1">
      <alignment vertical="top"/>
    </xf>
    <xf numFmtId="0" fontId="35" fillId="0" borderId="0" xfId="0" applyFont="1"/>
    <xf numFmtId="0" fontId="35" fillId="0" borderId="27" xfId="0" applyFont="1" applyBorder="1"/>
    <xf numFmtId="0" fontId="35" fillId="2" borderId="27" xfId="0" applyFont="1" applyFill="1" applyBorder="1"/>
    <xf numFmtId="0" fontId="34" fillId="2" borderId="27" xfId="0" applyFont="1" applyFill="1" applyBorder="1"/>
    <xf numFmtId="0" fontId="34" fillId="0" borderId="27" xfId="0" applyFont="1" applyBorder="1" applyAlignment="1">
      <alignment vertical="top"/>
    </xf>
    <xf numFmtId="0" fontId="33" fillId="0" borderId="0" xfId="0" applyFont="1" applyAlignment="1">
      <alignment horizontal="justify"/>
    </xf>
    <xf numFmtId="0" fontId="36" fillId="0" borderId="0" xfId="0" applyFont="1"/>
    <xf numFmtId="165" fontId="32" fillId="0" borderId="2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165" fontId="14" fillId="0" borderId="0" xfId="0" applyNumberFormat="1" applyFont="1"/>
    <xf numFmtId="165" fontId="6" fillId="0" borderId="0" xfId="2" applyNumberFormat="1" applyFont="1" applyAlignment="1">
      <alignment horizontal="right" vertical="center" wrapText="1"/>
    </xf>
    <xf numFmtId="165" fontId="6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Alignment="1">
      <alignment vertical="center"/>
    </xf>
    <xf numFmtId="165" fontId="5" fillId="0" borderId="5" xfId="0" applyNumberFormat="1" applyFont="1" applyFill="1" applyBorder="1" applyAlignment="1">
      <alignment horizontal="center" vertical="center" wrapText="1"/>
    </xf>
    <xf numFmtId="165" fontId="20" fillId="0" borderId="5" xfId="0" applyNumberFormat="1" applyFont="1" applyFill="1" applyBorder="1" applyAlignment="1">
      <alignment horizontal="center" vertical="center"/>
    </xf>
    <xf numFmtId="165" fontId="21" fillId="0" borderId="5" xfId="0" applyNumberFormat="1" applyFont="1" applyFill="1" applyBorder="1" applyAlignment="1">
      <alignment horizontal="center" vertical="center"/>
    </xf>
    <xf numFmtId="165" fontId="21" fillId="0" borderId="33" xfId="0" applyNumberFormat="1" applyFont="1" applyFill="1" applyBorder="1" applyAlignment="1">
      <alignment horizontal="center" vertical="center"/>
    </xf>
    <xf numFmtId="165" fontId="21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5" fontId="6" fillId="0" borderId="5" xfId="0" applyNumberFormat="1" applyFont="1" applyFill="1" applyBorder="1" applyAlignment="1">
      <alignment horizontal="center" vertical="center"/>
    </xf>
    <xf numFmtId="0" fontId="34" fillId="2" borderId="5" xfId="0" applyFont="1" applyFill="1" applyBorder="1"/>
    <xf numFmtId="0" fontId="34" fillId="0" borderId="5" xfId="0" applyFont="1" applyBorder="1"/>
    <xf numFmtId="166" fontId="23" fillId="0" borderId="0" xfId="0" applyNumberFormat="1" applyFont="1" applyBorder="1"/>
    <xf numFmtId="0" fontId="35" fillId="0" borderId="5" xfId="0" applyFont="1" applyBorder="1"/>
    <xf numFmtId="0" fontId="30" fillId="2" borderId="0" xfId="0" applyFont="1" applyFill="1"/>
    <xf numFmtId="0" fontId="23" fillId="0" borderId="5" xfId="0" applyFont="1" applyBorder="1"/>
    <xf numFmtId="0" fontId="0" fillId="2" borderId="0" xfId="0" applyFill="1"/>
    <xf numFmtId="0" fontId="38" fillId="0" borderId="0" xfId="0" applyFont="1" applyAlignment="1">
      <alignment horizontal="right"/>
    </xf>
    <xf numFmtId="0" fontId="39" fillId="0" borderId="0" xfId="0" applyFont="1" applyAlignment="1">
      <alignment horizontal="right" vertical="top" wrapText="1"/>
    </xf>
    <xf numFmtId="0" fontId="38" fillId="0" borderId="27" xfId="0" applyFont="1" applyBorder="1"/>
    <xf numFmtId="0" fontId="38" fillId="0" borderId="0" xfId="0" applyFont="1"/>
    <xf numFmtId="0" fontId="32" fillId="0" borderId="0" xfId="0" applyFont="1"/>
    <xf numFmtId="0" fontId="25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49" fontId="41" fillId="0" borderId="30" xfId="0" applyNumberFormat="1" applyFont="1" applyBorder="1" applyAlignment="1">
      <alignment horizontal="center" vertical="center" wrapText="1"/>
    </xf>
    <xf numFmtId="49" fontId="41" fillId="2" borderId="30" xfId="0" applyNumberFormat="1" applyFont="1" applyFill="1" applyBorder="1" applyAlignment="1">
      <alignment horizontal="center" vertical="center" wrapText="1"/>
    </xf>
    <xf numFmtId="49" fontId="25" fillId="0" borderId="30" xfId="0" applyNumberFormat="1" applyFont="1" applyBorder="1" applyAlignment="1">
      <alignment horizontal="center" vertical="center" wrapText="1"/>
    </xf>
    <xf numFmtId="49" fontId="25" fillId="2" borderId="30" xfId="0" applyNumberFormat="1" applyFont="1" applyFill="1" applyBorder="1" applyAlignment="1">
      <alignment horizontal="center" vertical="center" wrapText="1"/>
    </xf>
    <xf numFmtId="49" fontId="8" fillId="2" borderId="30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41" fillId="0" borderId="30" xfId="0" applyNumberFormat="1" applyFont="1" applyBorder="1" applyAlignment="1">
      <alignment horizontal="center" wrapText="1"/>
    </xf>
    <xf numFmtId="0" fontId="24" fillId="0" borderId="30" xfId="0" applyFont="1" applyBorder="1" applyAlignment="1">
      <alignment horizontal="center" vertical="center"/>
    </xf>
    <xf numFmtId="49" fontId="40" fillId="0" borderId="30" xfId="0" applyNumberFormat="1" applyFont="1" applyBorder="1" applyAlignment="1">
      <alignment horizontal="center" wrapText="1"/>
    </xf>
    <xf numFmtId="49" fontId="42" fillId="0" borderId="27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9" fontId="5" fillId="0" borderId="0" xfId="2" applyNumberFormat="1" applyFont="1" applyFill="1" applyBorder="1" applyAlignment="1">
      <alignment horizontal="right"/>
    </xf>
    <xf numFmtId="166" fontId="29" fillId="2" borderId="33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left" vertical="top" wrapText="1"/>
    </xf>
    <xf numFmtId="0" fontId="43" fillId="0" borderId="44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165" fontId="11" fillId="0" borderId="44" xfId="2" applyNumberFormat="1" applyFont="1" applyFill="1" applyBorder="1" applyAlignment="1">
      <alignment horizontal="center" vertical="center"/>
    </xf>
    <xf numFmtId="49" fontId="11" fillId="0" borderId="0" xfId="2" applyNumberFormat="1" applyFont="1" applyFill="1" applyBorder="1" applyAlignment="1">
      <alignment horizontal="right"/>
    </xf>
    <xf numFmtId="49" fontId="8" fillId="0" borderId="0" xfId="2" applyNumberFormat="1" applyFont="1" applyFill="1"/>
    <xf numFmtId="49" fontId="9" fillId="0" borderId="0" xfId="2" applyNumberFormat="1" applyFont="1" applyFill="1" applyBorder="1" applyAlignment="1">
      <alignment horizontal="right"/>
    </xf>
    <xf numFmtId="49" fontId="8" fillId="0" borderId="0" xfId="2" applyNumberFormat="1" applyFont="1" applyFill="1" applyBorder="1" applyAlignment="1">
      <alignment horizontal="right"/>
    </xf>
    <xf numFmtId="0" fontId="9" fillId="0" borderId="0" xfId="2" applyFont="1" applyAlignment="1">
      <alignment vertical="center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center"/>
    </xf>
    <xf numFmtId="0" fontId="9" fillId="0" borderId="3" xfId="2" applyFont="1" applyBorder="1" applyAlignment="1">
      <alignment horizontal="center" vertical="center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8" fillId="0" borderId="2" xfId="2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49" fontId="11" fillId="0" borderId="5" xfId="0" applyNumberFormat="1" applyFont="1" applyFill="1" applyBorder="1" applyAlignment="1">
      <alignment horizontal="center" vertical="center" wrapText="1"/>
    </xf>
    <xf numFmtId="49" fontId="44" fillId="0" borderId="5" xfId="0" applyNumberFormat="1" applyFont="1" applyFill="1" applyBorder="1" applyAlignment="1">
      <alignment horizontal="left" vertical="center" wrapText="1"/>
    </xf>
    <xf numFmtId="49" fontId="45" fillId="0" borderId="5" xfId="0" applyNumberFormat="1" applyFont="1" applyFill="1" applyBorder="1" applyAlignment="1">
      <alignment horizontal="left" vertical="center" wrapText="1"/>
    </xf>
    <xf numFmtId="49" fontId="45" fillId="0" borderId="5" xfId="0" applyNumberFormat="1" applyFont="1" applyFill="1" applyBorder="1" applyAlignment="1">
      <alignment horizontal="left" vertical="top" wrapText="1"/>
    </xf>
    <xf numFmtId="49" fontId="45" fillId="0" borderId="5" xfId="2" applyNumberFormat="1" applyFont="1" applyFill="1" applyBorder="1" applyAlignment="1">
      <alignment horizontal="justify" vertical="top" wrapText="1"/>
    </xf>
    <xf numFmtId="49" fontId="44" fillId="0" borderId="5" xfId="0" applyNumberFormat="1" applyFont="1" applyFill="1" applyBorder="1" applyAlignment="1">
      <alignment horizontal="left" vertical="top" wrapText="1"/>
    </xf>
    <xf numFmtId="169" fontId="45" fillId="0" borderId="5" xfId="0" applyNumberFormat="1" applyFont="1" applyFill="1" applyBorder="1" applyAlignment="1">
      <alignment horizontal="left" vertical="top" wrapText="1"/>
    </xf>
    <xf numFmtId="49" fontId="12" fillId="0" borderId="0" xfId="0" applyNumberFormat="1" applyFont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44" fillId="0" borderId="5" xfId="0" applyNumberFormat="1" applyFont="1" applyFill="1" applyBorder="1" applyAlignment="1">
      <alignment horizontal="center" vertical="center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35" fillId="2" borderId="0" xfId="0" applyFont="1" applyFill="1"/>
    <xf numFmtId="0" fontId="38" fillId="0" borderId="0" xfId="0" applyFont="1" applyAlignment="1"/>
    <xf numFmtId="0" fontId="25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25" fillId="0" borderId="5" xfId="0" applyFont="1" applyBorder="1" applyAlignment="1">
      <alignment horizontal="center"/>
    </xf>
    <xf numFmtId="49" fontId="41" fillId="0" borderId="5" xfId="0" applyNumberFormat="1" applyFont="1" applyBorder="1" applyAlignment="1">
      <alignment horizontal="center" wrapText="1"/>
    </xf>
    <xf numFmtId="49" fontId="41" fillId="2" borderId="5" xfId="0" applyNumberFormat="1" applyFont="1" applyFill="1" applyBorder="1" applyAlignment="1">
      <alignment horizontal="center" wrapText="1"/>
    </xf>
    <xf numFmtId="49" fontId="9" fillId="0" borderId="5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8" fillId="2" borderId="5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49" fontId="25" fillId="2" borderId="5" xfId="0" applyNumberFormat="1" applyFont="1" applyFill="1" applyBorder="1" applyAlignment="1">
      <alignment horizontal="center" wrapText="1"/>
    </xf>
    <xf numFmtId="49" fontId="9" fillId="0" borderId="27" xfId="0" applyNumberFormat="1" applyFont="1" applyBorder="1" applyAlignment="1">
      <alignment horizontal="center" wrapText="1"/>
    </xf>
    <xf numFmtId="49" fontId="8" fillId="0" borderId="27" xfId="0" applyNumberFormat="1" applyFont="1" applyBorder="1" applyAlignment="1">
      <alignment horizontal="center" wrapText="1"/>
    </xf>
    <xf numFmtId="49" fontId="41" fillId="2" borderId="27" xfId="0" applyNumberFormat="1" applyFont="1" applyFill="1" applyBorder="1" applyAlignment="1">
      <alignment horizontal="center" wrapText="1"/>
    </xf>
    <xf numFmtId="49" fontId="9" fillId="2" borderId="27" xfId="0" applyNumberFormat="1" applyFont="1" applyFill="1" applyBorder="1" applyAlignment="1">
      <alignment horizontal="center" wrapText="1"/>
    </xf>
    <xf numFmtId="49" fontId="8" fillId="2" borderId="27" xfId="0" applyNumberFormat="1" applyFont="1" applyFill="1" applyBorder="1" applyAlignment="1">
      <alignment horizontal="center" wrapText="1"/>
    </xf>
    <xf numFmtId="49" fontId="41" fillId="0" borderId="27" xfId="0" applyNumberFormat="1" applyFont="1" applyBorder="1" applyAlignment="1">
      <alignment horizontal="center" wrapText="1"/>
    </xf>
    <xf numFmtId="49" fontId="46" fillId="0" borderId="27" xfId="0" applyNumberFormat="1" applyFont="1" applyBorder="1" applyAlignment="1">
      <alignment horizontal="center"/>
    </xf>
    <xf numFmtId="49" fontId="37" fillId="0" borderId="27" xfId="0" applyNumberFormat="1" applyFont="1" applyBorder="1" applyAlignment="1">
      <alignment horizontal="center"/>
    </xf>
    <xf numFmtId="49" fontId="47" fillId="0" borderId="27" xfId="0" applyNumberFormat="1" applyFont="1" applyBorder="1" applyAlignment="1">
      <alignment horizontal="center"/>
    </xf>
    <xf numFmtId="49" fontId="25" fillId="2" borderId="27" xfId="0" applyNumberFormat="1" applyFont="1" applyFill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0" fontId="25" fillId="0" borderId="0" xfId="0" applyFont="1" applyAlignment="1">
      <alignment horizontal="left"/>
    </xf>
    <xf numFmtId="0" fontId="25" fillId="0" borderId="0" xfId="0" applyFont="1" applyAlignment="1"/>
    <xf numFmtId="0" fontId="9" fillId="0" borderId="27" xfId="0" applyFont="1" applyBorder="1" applyAlignment="1">
      <alignment horizontal="center"/>
    </xf>
    <xf numFmtId="0" fontId="46" fillId="0" borderId="27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2" borderId="27" xfId="0" applyFont="1" applyFill="1" applyBorder="1" applyAlignment="1">
      <alignment horizontal="center"/>
    </xf>
    <xf numFmtId="0" fontId="46" fillId="2" borderId="27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165" fontId="23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wrapText="1"/>
    </xf>
    <xf numFmtId="49" fontId="8" fillId="2" borderId="31" xfId="0" applyNumberFormat="1" applyFont="1" applyFill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165" fontId="35" fillId="0" borderId="0" xfId="0" applyNumberFormat="1" applyFont="1" applyAlignment="1">
      <alignment horizontal="right"/>
    </xf>
    <xf numFmtId="3" fontId="24" fillId="0" borderId="5" xfId="0" applyNumberFormat="1" applyFont="1" applyBorder="1" applyAlignment="1">
      <alignment horizontal="right"/>
    </xf>
    <xf numFmtId="165" fontId="49" fillId="0" borderId="5" xfId="0" applyNumberFormat="1" applyFont="1" applyBorder="1" applyAlignment="1">
      <alignment horizontal="right"/>
    </xf>
    <xf numFmtId="165" fontId="49" fillId="2" borderId="5" xfId="0" applyNumberFormat="1" applyFont="1" applyFill="1" applyBorder="1" applyAlignment="1">
      <alignment horizontal="right"/>
    </xf>
    <xf numFmtId="165" fontId="11" fillId="0" borderId="5" xfId="0" applyNumberFormat="1" applyFont="1" applyBorder="1" applyAlignment="1">
      <alignment horizontal="right"/>
    </xf>
    <xf numFmtId="165" fontId="24" fillId="0" borderId="27" xfId="0" applyNumberFormat="1" applyFont="1" applyBorder="1" applyAlignment="1">
      <alignment horizontal="right"/>
    </xf>
    <xf numFmtId="165" fontId="50" fillId="0" borderId="27" xfId="0" applyNumberFormat="1" applyFont="1" applyBorder="1" applyAlignment="1">
      <alignment horizontal="right"/>
    </xf>
    <xf numFmtId="165" fontId="11" fillId="0" borderId="5" xfId="0" applyNumberFormat="1" applyFont="1" applyBorder="1" applyAlignment="1" applyProtection="1">
      <alignment horizontal="right"/>
    </xf>
    <xf numFmtId="166" fontId="12" fillId="0" borderId="27" xfId="0" applyNumberFormat="1" applyFont="1" applyBorder="1" applyAlignment="1">
      <alignment horizontal="right"/>
    </xf>
    <xf numFmtId="165" fontId="11" fillId="2" borderId="5" xfId="0" applyNumberFormat="1" applyFont="1" applyFill="1" applyBorder="1" applyAlignment="1">
      <alignment horizontal="right"/>
    </xf>
    <xf numFmtId="165" fontId="50" fillId="2" borderId="27" xfId="0" applyNumberFormat="1" applyFont="1" applyFill="1" applyBorder="1" applyAlignment="1">
      <alignment horizontal="right"/>
    </xf>
    <xf numFmtId="165" fontId="51" fillId="2" borderId="27" xfId="0" applyNumberFormat="1" applyFont="1" applyFill="1" applyBorder="1" applyAlignment="1">
      <alignment horizontal="right"/>
    </xf>
    <xf numFmtId="165" fontId="12" fillId="2" borderId="5" xfId="0" applyNumberFormat="1" applyFont="1" applyFill="1" applyBorder="1" applyAlignment="1">
      <alignment horizontal="right"/>
    </xf>
    <xf numFmtId="165" fontId="12" fillId="0" borderId="5" xfId="0" applyNumberFormat="1" applyFont="1" applyBorder="1" applyAlignment="1">
      <alignment horizontal="right"/>
    </xf>
    <xf numFmtId="165" fontId="11" fillId="0" borderId="27" xfId="0" applyNumberFormat="1" applyFont="1" applyBorder="1" applyAlignment="1">
      <alignment horizontal="right"/>
    </xf>
    <xf numFmtId="165" fontId="49" fillId="0" borderId="27" xfId="0" applyNumberFormat="1" applyFont="1" applyBorder="1" applyAlignment="1">
      <alignment horizontal="right"/>
    </xf>
    <xf numFmtId="165" fontId="49" fillId="2" borderId="27" xfId="0" applyNumberFormat="1" applyFont="1" applyFill="1" applyBorder="1" applyAlignment="1">
      <alignment horizontal="right"/>
    </xf>
    <xf numFmtId="165" fontId="11" fillId="2" borderId="27" xfId="0" applyNumberFormat="1" applyFont="1" applyFill="1" applyBorder="1" applyAlignment="1">
      <alignment horizontal="right"/>
    </xf>
    <xf numFmtId="165" fontId="12" fillId="2" borderId="27" xfId="0" applyNumberFormat="1" applyFont="1" applyFill="1" applyBorder="1" applyAlignment="1">
      <alignment horizontal="right"/>
    </xf>
    <xf numFmtId="165" fontId="24" fillId="2" borderId="27" xfId="0" applyNumberFormat="1" applyFont="1" applyFill="1" applyBorder="1" applyAlignment="1">
      <alignment horizontal="right"/>
    </xf>
    <xf numFmtId="165" fontId="12" fillId="0" borderId="27" xfId="0" applyNumberFormat="1" applyFont="1" applyBorder="1" applyAlignment="1">
      <alignment horizontal="right"/>
    </xf>
    <xf numFmtId="165" fontId="51" fillId="0" borderId="0" xfId="0" applyNumberFormat="1" applyFont="1" applyAlignment="1">
      <alignment horizontal="right"/>
    </xf>
    <xf numFmtId="165" fontId="11" fillId="2" borderId="27" xfId="0" applyNumberFormat="1" applyFont="1" applyFill="1" applyBorder="1" applyAlignment="1" applyProtection="1">
      <alignment horizontal="right"/>
    </xf>
    <xf numFmtId="165" fontId="51" fillId="0" borderId="27" xfId="0" applyNumberFormat="1" applyFont="1" applyBorder="1" applyAlignment="1">
      <alignment horizontal="right"/>
    </xf>
    <xf numFmtId="165" fontId="11" fillId="2" borderId="30" xfId="0" applyNumberFormat="1" applyFont="1" applyFill="1" applyBorder="1" applyAlignment="1">
      <alignment horizontal="right"/>
    </xf>
    <xf numFmtId="165" fontId="24" fillId="3" borderId="27" xfId="0" applyNumberFormat="1" applyFont="1" applyFill="1" applyBorder="1" applyAlignment="1">
      <alignment horizontal="right"/>
    </xf>
    <xf numFmtId="165" fontId="11" fillId="3" borderId="27" xfId="0" applyNumberFormat="1" applyFont="1" applyFill="1" applyBorder="1" applyAlignment="1">
      <alignment horizontal="right"/>
    </xf>
    <xf numFmtId="165" fontId="11" fillId="0" borderId="32" xfId="0" applyNumberFormat="1" applyFont="1" applyBorder="1" applyAlignment="1">
      <alignment horizontal="right"/>
    </xf>
    <xf numFmtId="165" fontId="12" fillId="0" borderId="27" xfId="0" applyNumberFormat="1" applyFont="1" applyBorder="1" applyAlignment="1" applyProtection="1">
      <alignment horizontal="right"/>
    </xf>
    <xf numFmtId="165" fontId="24" fillId="0" borderId="0" xfId="0" applyNumberFormat="1" applyFont="1" applyAlignment="1">
      <alignment horizontal="right"/>
    </xf>
    <xf numFmtId="165" fontId="24" fillId="0" borderId="28" xfId="0" applyNumberFormat="1" applyFont="1" applyBorder="1" applyAlignment="1">
      <alignment horizontal="right"/>
    </xf>
    <xf numFmtId="0" fontId="52" fillId="0" borderId="0" xfId="0" applyFont="1"/>
    <xf numFmtId="0" fontId="52" fillId="0" borderId="27" xfId="0" applyFont="1" applyBorder="1"/>
    <xf numFmtId="0" fontId="9" fillId="0" borderId="27" xfId="0" applyFont="1" applyBorder="1" applyAlignment="1">
      <alignment wrapText="1"/>
    </xf>
    <xf numFmtId="0" fontId="9" fillId="0" borderId="27" xfId="0" applyFont="1" applyBorder="1" applyAlignment="1">
      <alignment vertical="top" wrapText="1"/>
    </xf>
    <xf numFmtId="49" fontId="53" fillId="0" borderId="36" xfId="0" applyNumberFormat="1" applyFont="1" applyFill="1" applyBorder="1" applyAlignment="1" applyProtection="1">
      <alignment horizontal="left" vertical="center" wrapText="1"/>
    </xf>
    <xf numFmtId="49" fontId="10" fillId="0" borderId="35" xfId="0" applyNumberFormat="1" applyFont="1" applyFill="1" applyBorder="1" applyAlignment="1" applyProtection="1">
      <alignment horizontal="left" vertical="center" wrapText="1"/>
    </xf>
    <xf numFmtId="0" fontId="9" fillId="2" borderId="27" xfId="0" applyFont="1" applyFill="1" applyBorder="1" applyAlignment="1">
      <alignment wrapText="1"/>
    </xf>
    <xf numFmtId="0" fontId="9" fillId="2" borderId="27" xfId="0" applyFont="1" applyFill="1" applyBorder="1" applyAlignment="1">
      <alignment vertical="top" wrapText="1"/>
    </xf>
    <xf numFmtId="0" fontId="11" fillId="0" borderId="27" xfId="0" applyFont="1" applyBorder="1" applyAlignment="1">
      <alignment wrapText="1"/>
    </xf>
    <xf numFmtId="49" fontId="19" fillId="0" borderId="36" xfId="0" applyNumberFormat="1" applyFont="1" applyFill="1" applyBorder="1" applyAlignment="1" applyProtection="1">
      <alignment horizontal="left" vertical="center" wrapText="1"/>
    </xf>
    <xf numFmtId="0" fontId="8" fillId="2" borderId="27" xfId="0" applyFont="1" applyFill="1" applyBorder="1" applyAlignment="1">
      <alignment wrapText="1"/>
    </xf>
    <xf numFmtId="49" fontId="53" fillId="0" borderId="36" xfId="0" applyNumberFormat="1" applyFont="1" applyFill="1" applyBorder="1" applyAlignment="1" applyProtection="1">
      <alignment horizontal="left" vertical="top" wrapText="1"/>
    </xf>
    <xf numFmtId="49" fontId="53" fillId="0" borderId="36" xfId="0" applyNumberFormat="1" applyFont="1" applyFill="1" applyBorder="1" applyAlignment="1" applyProtection="1">
      <alignment horizontal="left" wrapText="1"/>
    </xf>
    <xf numFmtId="0" fontId="9" fillId="0" borderId="27" xfId="0" applyNumberFormat="1" applyFont="1" applyBorder="1" applyAlignment="1">
      <alignment vertical="top" wrapText="1"/>
    </xf>
    <xf numFmtId="0" fontId="8" fillId="2" borderId="27" xfId="0" applyFont="1" applyFill="1" applyBorder="1" applyAlignment="1">
      <alignment vertical="top" wrapText="1"/>
    </xf>
    <xf numFmtId="169" fontId="53" fillId="0" borderId="36" xfId="0" applyNumberFormat="1" applyFont="1" applyFill="1" applyBorder="1" applyAlignment="1" applyProtection="1">
      <alignment horizontal="left" vertical="center" wrapText="1"/>
    </xf>
    <xf numFmtId="0" fontId="8" fillId="0" borderId="27" xfId="0" applyFont="1" applyBorder="1" applyAlignment="1">
      <alignment vertical="top" wrapText="1"/>
    </xf>
    <xf numFmtId="0" fontId="46" fillId="0" borderId="0" xfId="0" applyFont="1" applyAlignment="1">
      <alignment vertical="top" wrapText="1"/>
    </xf>
    <xf numFmtId="49" fontId="10" fillId="0" borderId="36" xfId="0" applyNumberFormat="1" applyFont="1" applyFill="1" applyBorder="1" applyAlignment="1" applyProtection="1">
      <alignment horizontal="left" vertical="center" wrapText="1"/>
    </xf>
    <xf numFmtId="0" fontId="43" fillId="2" borderId="27" xfId="0" applyFont="1" applyFill="1" applyBorder="1" applyAlignment="1">
      <alignment wrapText="1"/>
    </xf>
    <xf numFmtId="0" fontId="9" fillId="0" borderId="27" xfId="0" applyNumberFormat="1" applyFont="1" applyBorder="1" applyAlignment="1">
      <alignment wrapText="1"/>
    </xf>
    <xf numFmtId="0" fontId="8" fillId="0" borderId="27" xfId="0" applyFont="1" applyBorder="1" applyAlignment="1">
      <alignment wrapText="1"/>
    </xf>
    <xf numFmtId="0" fontId="46" fillId="0" borderId="0" xfId="0" applyFont="1" applyAlignment="1">
      <alignment wrapText="1"/>
    </xf>
    <xf numFmtId="0" fontId="43" fillId="0" borderId="27" xfId="0" applyFont="1" applyBorder="1" applyAlignment="1">
      <alignment wrapText="1"/>
    </xf>
    <xf numFmtId="49" fontId="53" fillId="0" borderId="5" xfId="0" applyNumberFormat="1" applyFont="1" applyFill="1" applyBorder="1" applyAlignment="1" applyProtection="1">
      <alignment horizontal="left" vertical="center" wrapText="1"/>
    </xf>
    <xf numFmtId="49" fontId="53" fillId="0" borderId="37" xfId="0" applyNumberFormat="1" applyFont="1" applyFill="1" applyBorder="1" applyAlignment="1" applyProtection="1">
      <alignment horizontal="left" vertical="center" wrapText="1"/>
    </xf>
    <xf numFmtId="49" fontId="52" fillId="0" borderId="0" xfId="0" applyNumberFormat="1" applyFont="1"/>
    <xf numFmtId="166" fontId="52" fillId="0" borderId="0" xfId="0" applyNumberFormat="1" applyFont="1"/>
    <xf numFmtId="0" fontId="51" fillId="0" borderId="27" xfId="0" applyFont="1" applyBorder="1" applyAlignment="1">
      <alignment horizontal="center"/>
    </xf>
    <xf numFmtId="0" fontId="54" fillId="0" borderId="0" xfId="0" applyFont="1"/>
    <xf numFmtId="166" fontId="54" fillId="0" borderId="27" xfId="0" applyNumberFormat="1" applyFont="1" applyBorder="1"/>
    <xf numFmtId="0" fontId="47" fillId="0" borderId="27" xfId="0" applyFont="1" applyBorder="1"/>
    <xf numFmtId="166" fontId="47" fillId="0" borderId="27" xfId="0" applyNumberFormat="1" applyFont="1" applyBorder="1"/>
    <xf numFmtId="166" fontId="8" fillId="0" borderId="27" xfId="0" applyNumberFormat="1" applyFont="1" applyBorder="1"/>
    <xf numFmtId="0" fontId="9" fillId="0" borderId="5" xfId="0" applyFont="1" applyBorder="1" applyAlignment="1">
      <alignment horizontal="center" vertical="center"/>
    </xf>
    <xf numFmtId="49" fontId="53" fillId="2" borderId="36" xfId="0" applyNumberFormat="1" applyFont="1" applyFill="1" applyBorder="1" applyAlignment="1" applyProtection="1">
      <alignment horizontal="left" vertical="center" wrapText="1"/>
    </xf>
    <xf numFmtId="49" fontId="10" fillId="2" borderId="35" xfId="0" applyNumberFormat="1" applyFont="1" applyFill="1" applyBorder="1" applyAlignment="1" applyProtection="1">
      <alignment horizontal="left" vertical="center" wrapText="1"/>
    </xf>
    <xf numFmtId="49" fontId="53" fillId="2" borderId="36" xfId="0" applyNumberFormat="1" applyFont="1" applyFill="1" applyBorder="1" applyAlignment="1" applyProtection="1">
      <alignment horizontal="left" vertical="top" wrapText="1"/>
    </xf>
    <xf numFmtId="0" fontId="52" fillId="0" borderId="0" xfId="0" applyFont="1" applyAlignment="1">
      <alignment vertical="top"/>
    </xf>
    <xf numFmtId="49" fontId="5" fillId="0" borderId="0" xfId="2" applyNumberFormat="1" applyFont="1" applyFill="1" applyBorder="1" applyAlignment="1">
      <alignment horizontal="right" vertical="top"/>
    </xf>
    <xf numFmtId="0" fontId="9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left" vertical="top" wrapText="1"/>
    </xf>
    <xf numFmtId="49" fontId="10" fillId="0" borderId="35" xfId="0" applyNumberFormat="1" applyFont="1" applyFill="1" applyBorder="1" applyAlignment="1" applyProtection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49" fontId="10" fillId="0" borderId="36" xfId="0" applyNumberFormat="1" applyFont="1" applyFill="1" applyBorder="1" applyAlignment="1" applyProtection="1">
      <alignment horizontal="left" vertical="top" wrapText="1"/>
    </xf>
    <xf numFmtId="169" fontId="53" fillId="0" borderId="36" xfId="0" applyNumberFormat="1" applyFont="1" applyFill="1" applyBorder="1" applyAlignment="1" applyProtection="1">
      <alignment horizontal="left" vertical="top" wrapText="1"/>
    </xf>
    <xf numFmtId="49" fontId="53" fillId="0" borderId="5" xfId="0" applyNumberFormat="1" applyFont="1" applyFill="1" applyBorder="1" applyAlignment="1" applyProtection="1">
      <alignment horizontal="left" vertical="top" wrapText="1"/>
    </xf>
    <xf numFmtId="49" fontId="8" fillId="2" borderId="5" xfId="0" applyNumberFormat="1" applyFont="1" applyFill="1" applyBorder="1" applyAlignment="1">
      <alignment horizontal="left" vertical="top" wrapText="1"/>
    </xf>
    <xf numFmtId="49" fontId="10" fillId="0" borderId="37" xfId="0" applyNumberFormat="1" applyFont="1" applyFill="1" applyBorder="1" applyAlignment="1" applyProtection="1">
      <alignment horizontal="left" vertical="top" wrapText="1"/>
    </xf>
    <xf numFmtId="49" fontId="53" fillId="0" borderId="40" xfId="0" applyNumberFormat="1" applyFont="1" applyFill="1" applyBorder="1" applyAlignment="1" applyProtection="1">
      <alignment horizontal="left" vertical="top" wrapText="1"/>
    </xf>
    <xf numFmtId="49" fontId="53" fillId="0" borderId="37" xfId="0" applyNumberFormat="1" applyFont="1" applyFill="1" applyBorder="1" applyAlignment="1" applyProtection="1">
      <alignment horizontal="left" vertical="top" wrapText="1"/>
    </xf>
    <xf numFmtId="49" fontId="10" fillId="0" borderId="39" xfId="0" applyNumberFormat="1" applyFont="1" applyFill="1" applyBorder="1" applyAlignment="1" applyProtection="1">
      <alignment horizontal="left" vertical="top" wrapText="1"/>
    </xf>
    <xf numFmtId="49" fontId="53" fillId="0" borderId="35" xfId="0" applyNumberFormat="1" applyFont="1" applyFill="1" applyBorder="1" applyAlignment="1" applyProtection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49" fontId="10" fillId="2" borderId="35" xfId="0" applyNumberFormat="1" applyFont="1" applyFill="1" applyBorder="1" applyAlignment="1" applyProtection="1">
      <alignment horizontal="left" vertical="top" wrapText="1"/>
    </xf>
    <xf numFmtId="169" fontId="8" fillId="0" borderId="5" xfId="0" applyNumberFormat="1" applyFont="1" applyBorder="1" applyAlignment="1">
      <alignment horizontal="left" vertical="top" wrapText="1"/>
    </xf>
    <xf numFmtId="49" fontId="19" fillId="0" borderId="36" xfId="0" applyNumberFormat="1" applyFont="1" applyFill="1" applyBorder="1" applyAlignment="1" applyProtection="1">
      <alignment horizontal="left" vertical="top" wrapText="1"/>
    </xf>
    <xf numFmtId="49" fontId="15" fillId="0" borderId="0" xfId="0" applyNumberFormat="1" applyFont="1"/>
    <xf numFmtId="49" fontId="9" fillId="0" borderId="5" xfId="0" applyNumberFormat="1" applyFont="1" applyBorder="1" applyAlignment="1">
      <alignment horizontal="center" vertical="center"/>
    </xf>
    <xf numFmtId="166" fontId="9" fillId="0" borderId="5" xfId="0" applyNumberFormat="1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/>
    </xf>
    <xf numFmtId="166" fontId="9" fillId="2" borderId="5" xfId="0" applyNumberFormat="1" applyFont="1" applyFill="1" applyBorder="1"/>
    <xf numFmtId="0" fontId="9" fillId="0" borderId="5" xfId="0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49" fontId="53" fillId="0" borderId="29" xfId="0" applyNumberFormat="1" applyFont="1" applyFill="1" applyBorder="1" applyAlignment="1" applyProtection="1">
      <alignment horizontal="center" wrapText="1"/>
    </xf>
    <xf numFmtId="49" fontId="10" fillId="0" borderId="29" xfId="0" applyNumberFormat="1" applyFont="1" applyFill="1" applyBorder="1" applyAlignment="1" applyProtection="1">
      <alignment horizontal="center" wrapText="1"/>
    </xf>
    <xf numFmtId="166" fontId="8" fillId="2" borderId="5" xfId="0" applyNumberFormat="1" applyFont="1" applyFill="1" applyBorder="1"/>
    <xf numFmtId="166" fontId="8" fillId="0" borderId="5" xfId="0" applyNumberFormat="1" applyFont="1" applyBorder="1"/>
    <xf numFmtId="166" fontId="46" fillId="0" borderId="27" xfId="0" applyNumberFormat="1" applyFont="1" applyBorder="1"/>
    <xf numFmtId="49" fontId="9" fillId="2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166" fontId="9" fillId="0" borderId="5" xfId="0" applyNumberFormat="1" applyFont="1" applyBorder="1"/>
    <xf numFmtId="49" fontId="8" fillId="2" borderId="5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49" fontId="53" fillId="0" borderId="38" xfId="0" applyNumberFormat="1" applyFont="1" applyFill="1" applyBorder="1" applyAlignment="1" applyProtection="1">
      <alignment horizontal="center" wrapText="1"/>
    </xf>
    <xf numFmtId="49" fontId="53" fillId="0" borderId="35" xfId="0" applyNumberFormat="1" applyFont="1" applyFill="1" applyBorder="1" applyAlignment="1" applyProtection="1">
      <alignment horizontal="center" vertical="center" wrapText="1"/>
    </xf>
    <xf numFmtId="49" fontId="53" fillId="0" borderId="35" xfId="0" applyNumberFormat="1" applyFont="1" applyFill="1" applyBorder="1" applyAlignment="1" applyProtection="1">
      <alignment horizontal="center" wrapText="1"/>
    </xf>
    <xf numFmtId="49" fontId="10" fillId="0" borderId="35" xfId="0" applyNumberFormat="1" applyFont="1" applyFill="1" applyBorder="1" applyAlignment="1" applyProtection="1">
      <alignment horizontal="center" vertical="center" wrapText="1"/>
    </xf>
    <xf numFmtId="49" fontId="10" fillId="0" borderId="35" xfId="0" applyNumberFormat="1" applyFont="1" applyFill="1" applyBorder="1" applyAlignment="1" applyProtection="1">
      <alignment horizontal="center" wrapText="1"/>
    </xf>
    <xf numFmtId="166" fontId="46" fillId="0" borderId="5" xfId="0" applyNumberFormat="1" applyFont="1" applyBorder="1"/>
    <xf numFmtId="166" fontId="47" fillId="2" borderId="27" xfId="0" applyNumberFormat="1" applyFont="1" applyFill="1" applyBorder="1"/>
    <xf numFmtId="166" fontId="8" fillId="2" borderId="27" xfId="0" applyNumberFormat="1" applyFont="1" applyFill="1" applyBorder="1"/>
    <xf numFmtId="166" fontId="46" fillId="2" borderId="27" xfId="0" applyNumberFormat="1" applyFont="1" applyFill="1" applyBorder="1"/>
    <xf numFmtId="0" fontId="9" fillId="2" borderId="27" xfId="0" applyFont="1" applyFill="1" applyBorder="1" applyAlignment="1">
      <alignment horizontal="center"/>
    </xf>
    <xf numFmtId="0" fontId="52" fillId="2" borderId="0" xfId="0" applyFont="1" applyFill="1"/>
    <xf numFmtId="166" fontId="46" fillId="2" borderId="5" xfId="0" applyNumberFormat="1" applyFont="1" applyFill="1" applyBorder="1"/>
    <xf numFmtId="166" fontId="46" fillId="2" borderId="31" xfId="0" applyNumberFormat="1" applyFont="1" applyFill="1" applyBorder="1"/>
    <xf numFmtId="166" fontId="8" fillId="0" borderId="32" xfId="0" applyNumberFormat="1" applyFont="1" applyBorder="1"/>
    <xf numFmtId="166" fontId="47" fillId="2" borderId="5" xfId="0" applyNumberFormat="1" applyFont="1" applyFill="1" applyBorder="1"/>
    <xf numFmtId="49" fontId="9" fillId="0" borderId="5" xfId="0" applyNumberFormat="1" applyFont="1" applyBorder="1" applyAlignment="1">
      <alignment horizontal="center" vertical="center" wrapText="1"/>
    </xf>
    <xf numFmtId="166" fontId="9" fillId="0" borderId="8" xfId="0" applyNumberFormat="1" applyFont="1" applyBorder="1"/>
    <xf numFmtId="166" fontId="9" fillId="0" borderId="27" xfId="0" applyNumberFormat="1" applyFont="1" applyBorder="1"/>
    <xf numFmtId="0" fontId="8" fillId="2" borderId="8" xfId="0" applyFont="1" applyFill="1" applyBorder="1" applyAlignment="1">
      <alignment horizontal="center"/>
    </xf>
    <xf numFmtId="49" fontId="8" fillId="0" borderId="8" xfId="0" applyNumberFormat="1" applyFont="1" applyBorder="1" applyAlignment="1">
      <alignment horizontal="center"/>
    </xf>
    <xf numFmtId="166" fontId="9" fillId="2" borderId="27" xfId="0" applyNumberFormat="1" applyFont="1" applyFill="1" applyBorder="1"/>
    <xf numFmtId="0" fontId="46" fillId="0" borderId="27" xfId="0" applyFont="1" applyBorder="1" applyAlignment="1">
      <alignment horizontal="center" vertical="center"/>
    </xf>
    <xf numFmtId="0" fontId="8" fillId="2" borderId="27" xfId="0" applyFont="1" applyFill="1" applyBorder="1" applyAlignment="1">
      <alignment horizontal="center"/>
    </xf>
    <xf numFmtId="49" fontId="8" fillId="2" borderId="27" xfId="0" applyNumberFormat="1" applyFont="1" applyFill="1" applyBorder="1" applyAlignment="1">
      <alignment horizontal="center"/>
    </xf>
    <xf numFmtId="166" fontId="9" fillId="0" borderId="27" xfId="0" applyNumberFormat="1" applyFont="1" applyBorder="1" applyAlignment="1"/>
    <xf numFmtId="166" fontId="46" fillId="0" borderId="27" xfId="0" applyNumberFormat="1" applyFont="1" applyBorder="1" applyAlignment="1"/>
    <xf numFmtId="166" fontId="47" fillId="0" borderId="27" xfId="0" applyNumberFormat="1" applyFont="1" applyBorder="1" applyAlignment="1"/>
    <xf numFmtId="0" fontId="8" fillId="0" borderId="5" xfId="0" applyFont="1" applyBorder="1"/>
    <xf numFmtId="49" fontId="8" fillId="0" borderId="5" xfId="0" applyNumberFormat="1" applyFont="1" applyBorder="1"/>
    <xf numFmtId="49" fontId="52" fillId="0" borderId="0" xfId="0" applyNumberFormat="1" applyFont="1" applyBorder="1"/>
    <xf numFmtId="166" fontId="11" fillId="0" borderId="0" xfId="0" applyNumberFormat="1" applyFont="1" applyBorder="1"/>
    <xf numFmtId="0" fontId="47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2" fillId="0" borderId="27" xfId="0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left" vertical="center" wrapText="1"/>
    </xf>
    <xf numFmtId="49" fontId="43" fillId="2" borderId="27" xfId="0" applyNumberFormat="1" applyFont="1" applyFill="1" applyBorder="1" applyAlignment="1">
      <alignment horizontal="left" vertical="center" wrapText="1"/>
    </xf>
    <xf numFmtId="49" fontId="11" fillId="0" borderId="27" xfId="0" applyNumberFormat="1" applyFont="1" applyBorder="1" applyAlignment="1">
      <alignment horizontal="left" vertical="center" wrapText="1"/>
    </xf>
    <xf numFmtId="49" fontId="9" fillId="0" borderId="27" xfId="0" applyNumberFormat="1" applyFont="1" applyBorder="1" applyAlignment="1">
      <alignment horizontal="left" vertical="center"/>
    </xf>
    <xf numFmtId="49" fontId="9" fillId="2" borderId="27" xfId="0" applyNumberFormat="1" applyFont="1" applyFill="1" applyBorder="1" applyAlignment="1">
      <alignment horizontal="left" vertical="center" wrapText="1"/>
    </xf>
    <xf numFmtId="49" fontId="55" fillId="0" borderId="36" xfId="0" applyNumberFormat="1" applyFont="1" applyFill="1" applyBorder="1" applyAlignment="1" applyProtection="1">
      <alignment horizontal="left" vertical="center" wrapText="1"/>
    </xf>
    <xf numFmtId="0" fontId="47" fillId="0" borderId="27" xfId="0" applyFont="1" applyBorder="1" applyAlignment="1">
      <alignment horizontal="left"/>
    </xf>
    <xf numFmtId="49" fontId="47" fillId="0" borderId="0" xfId="0" applyNumberFormat="1" applyFont="1"/>
    <xf numFmtId="49" fontId="47" fillId="0" borderId="27" xfId="0" applyNumberFormat="1" applyFont="1" applyBorder="1" applyAlignment="1">
      <alignment horizontal="center" vertical="center"/>
    </xf>
    <xf numFmtId="49" fontId="47" fillId="0" borderId="27" xfId="0" applyNumberFormat="1" applyFont="1" applyBorder="1"/>
    <xf numFmtId="49" fontId="9" fillId="0" borderId="27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/>
    </xf>
    <xf numFmtId="49" fontId="46" fillId="2" borderId="27" xfId="0" applyNumberFormat="1" applyFont="1" applyFill="1" applyBorder="1" applyAlignment="1">
      <alignment horizontal="center"/>
    </xf>
    <xf numFmtId="49" fontId="47" fillId="2" borderId="27" xfId="0" applyNumberFormat="1" applyFont="1" applyFill="1" applyBorder="1" applyAlignment="1">
      <alignment horizontal="center"/>
    </xf>
    <xf numFmtId="49" fontId="9" fillId="2" borderId="27" xfId="0" applyNumberFormat="1" applyFont="1" applyFill="1" applyBorder="1" applyAlignment="1">
      <alignment horizontal="center"/>
    </xf>
    <xf numFmtId="49" fontId="9" fillId="2" borderId="27" xfId="0" applyNumberFormat="1" applyFont="1" applyFill="1" applyBorder="1" applyAlignment="1">
      <alignment horizontal="center" vertical="center"/>
    </xf>
    <xf numFmtId="49" fontId="46" fillId="0" borderId="27" xfId="0" applyNumberFormat="1" applyFont="1" applyBorder="1" applyAlignment="1">
      <alignment horizontal="center" vertical="center"/>
    </xf>
    <xf numFmtId="0" fontId="47" fillId="0" borderId="0" xfId="0" applyFont="1"/>
    <xf numFmtId="166" fontId="47" fillId="0" borderId="0" xfId="0" applyNumberFormat="1" applyFont="1"/>
    <xf numFmtId="0" fontId="47" fillId="0" borderId="27" xfId="0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47" fillId="0" borderId="27" xfId="0" applyNumberFormat="1" applyFont="1" applyBorder="1"/>
    <xf numFmtId="0" fontId="9" fillId="0" borderId="27" xfId="0" applyFont="1" applyBorder="1" applyAlignment="1">
      <alignment horizontal="center" vertical="center"/>
    </xf>
    <xf numFmtId="0" fontId="9" fillId="0" borderId="27" xfId="0" applyFont="1" applyBorder="1"/>
    <xf numFmtId="0" fontId="46" fillId="0" borderId="27" xfId="0" applyFont="1" applyBorder="1"/>
    <xf numFmtId="0" fontId="9" fillId="2" borderId="27" xfId="0" applyFont="1" applyFill="1" applyBorder="1"/>
    <xf numFmtId="0" fontId="46" fillId="2" borderId="27" xfId="0" applyFont="1" applyFill="1" applyBorder="1"/>
    <xf numFmtId="0" fontId="47" fillId="2" borderId="27" xfId="0" applyFont="1" applyFill="1" applyBorder="1"/>
    <xf numFmtId="0" fontId="46" fillId="2" borderId="5" xfId="0" applyFont="1" applyFill="1" applyBorder="1"/>
    <xf numFmtId="0" fontId="46" fillId="0" borderId="0" xfId="0" applyFont="1"/>
    <xf numFmtId="166" fontId="9" fillId="0" borderId="32" xfId="0" applyNumberFormat="1" applyFont="1" applyBorder="1"/>
    <xf numFmtId="0" fontId="46" fillId="0" borderId="5" xfId="0" applyFont="1" applyBorder="1"/>
    <xf numFmtId="0" fontId="47" fillId="0" borderId="5" xfId="0" applyFont="1" applyBorder="1"/>
    <xf numFmtId="0" fontId="9" fillId="0" borderId="27" xfId="0" applyFont="1" applyBorder="1" applyAlignment="1"/>
    <xf numFmtId="0" fontId="9" fillId="2" borderId="27" xfId="0" applyFont="1" applyFill="1" applyBorder="1" applyAlignment="1">
      <alignment horizontal="center" vertical="center"/>
    </xf>
    <xf numFmtId="0" fontId="9" fillId="0" borderId="5" xfId="0" applyFont="1" applyBorder="1"/>
    <xf numFmtId="166" fontId="9" fillId="2" borderId="27" xfId="0" applyNumberFormat="1" applyFont="1" applyFill="1" applyBorder="1" applyAlignment="1">
      <alignment horizontal="right"/>
    </xf>
    <xf numFmtId="0" fontId="9" fillId="2" borderId="27" xfId="0" applyFont="1" applyFill="1" applyBorder="1" applyAlignment="1"/>
    <xf numFmtId="0" fontId="46" fillId="0" borderId="27" xfId="0" applyFont="1" applyBorder="1" applyAlignment="1"/>
    <xf numFmtId="0" fontId="47" fillId="0" borderId="27" xfId="0" applyFont="1" applyBorder="1" applyAlignment="1"/>
    <xf numFmtId="0" fontId="9" fillId="0" borderId="0" xfId="0" applyFont="1" applyBorder="1" applyAlignment="1">
      <alignment horizontal="center" vertical="center"/>
    </xf>
    <xf numFmtId="2" fontId="47" fillId="0" borderId="0" xfId="0" applyNumberFormat="1" applyFont="1"/>
    <xf numFmtId="0" fontId="48" fillId="0" borderId="27" xfId="0" applyFont="1" applyBorder="1" applyAlignment="1">
      <alignment horizontal="center" vertical="center"/>
    </xf>
    <xf numFmtId="49" fontId="48" fillId="0" borderId="27" xfId="0" applyNumberFormat="1" applyFont="1" applyBorder="1" applyAlignment="1">
      <alignment horizontal="center" vertical="center"/>
    </xf>
    <xf numFmtId="166" fontId="48" fillId="0" borderId="27" xfId="0" applyNumberFormat="1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top" wrapText="1"/>
    </xf>
    <xf numFmtId="49" fontId="18" fillId="0" borderId="18" xfId="0" applyNumberFormat="1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49" fontId="17" fillId="0" borderId="21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9" fontId="17" fillId="0" borderId="21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23" xfId="0" applyNumberFormat="1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vertical="top" wrapText="1"/>
    </xf>
    <xf numFmtId="0" fontId="52" fillId="0" borderId="0" xfId="0" applyFont="1" applyAlignment="1">
      <alignment wrapText="1"/>
    </xf>
    <xf numFmtId="0" fontId="54" fillId="0" borderId="0" xfId="0" applyFont="1" applyAlignment="1">
      <alignment horizontal="center" vertical="top" wrapText="1"/>
    </xf>
    <xf numFmtId="0" fontId="54" fillId="0" borderId="44" xfId="0" applyFont="1" applyBorder="1" applyAlignment="1">
      <alignment horizontal="center" vertical="center"/>
    </xf>
    <xf numFmtId="0" fontId="54" fillId="0" borderId="44" xfId="0" applyFont="1" applyBorder="1" applyAlignment="1">
      <alignment horizontal="center"/>
    </xf>
    <xf numFmtId="0" fontId="52" fillId="0" borderId="44" xfId="0" applyFont="1" applyBorder="1" applyAlignment="1">
      <alignment wrapText="1"/>
    </xf>
    <xf numFmtId="0" fontId="52" fillId="0" borderId="44" xfId="0" applyFont="1" applyBorder="1" applyAlignment="1">
      <alignment horizontal="center" vertical="center"/>
    </xf>
    <xf numFmtId="165" fontId="52" fillId="0" borderId="44" xfId="0" applyNumberFormat="1" applyFont="1" applyBorder="1" applyAlignment="1">
      <alignment horizontal="center" vertical="center"/>
    </xf>
    <xf numFmtId="0" fontId="52" fillId="0" borderId="44" xfId="0" applyFont="1" applyBorder="1"/>
    <xf numFmtId="0" fontId="54" fillId="0" borderId="44" xfId="0" applyFont="1" applyBorder="1"/>
    <xf numFmtId="0" fontId="8" fillId="0" borderId="0" xfId="2" applyFont="1" applyFill="1" applyBorder="1" applyAlignment="1">
      <alignment horizontal="right" vertical="center"/>
    </xf>
    <xf numFmtId="0" fontId="5" fillId="0" borderId="0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4" fontId="11" fillId="0" borderId="6" xfId="2" applyNumberFormat="1" applyFont="1" applyFill="1" applyBorder="1" applyAlignment="1">
      <alignment vertical="center" wrapText="1"/>
    </xf>
    <xf numFmtId="4" fontId="11" fillId="0" borderId="41" xfId="2" applyNumberFormat="1" applyFont="1" applyFill="1" applyBorder="1" applyAlignment="1">
      <alignment vertical="center" wrapText="1"/>
    </xf>
    <xf numFmtId="4" fontId="11" fillId="0" borderId="42" xfId="2" applyNumberFormat="1" applyFont="1" applyFill="1" applyBorder="1" applyAlignment="1">
      <alignment vertical="center" wrapText="1"/>
    </xf>
    <xf numFmtId="0" fontId="11" fillId="0" borderId="2" xfId="2" applyFont="1" applyFill="1" applyBorder="1" applyAlignment="1">
      <alignment horizontal="left" vertical="center"/>
    </xf>
    <xf numFmtId="0" fontId="15" fillId="0" borderId="0" xfId="2" applyFont="1" applyFill="1" applyBorder="1" applyAlignment="1">
      <alignment horizontal="right" vertical="center"/>
    </xf>
    <xf numFmtId="0" fontId="15" fillId="0" borderId="0" xfId="2" applyFont="1" applyFill="1" applyBorder="1" applyAlignment="1">
      <alignment horizontal="right" vertical="center" wrapText="1"/>
    </xf>
    <xf numFmtId="0" fontId="15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 vertical="center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4" fontId="11" fillId="0" borderId="2" xfId="2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right" wrapText="1"/>
    </xf>
    <xf numFmtId="0" fontId="22" fillId="0" borderId="0" xfId="0" applyFont="1" applyAlignment="1">
      <alignment horizontal="center"/>
    </xf>
    <xf numFmtId="166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22" fillId="0" borderId="0" xfId="0" applyNumberFormat="1" applyFont="1" applyAlignment="1">
      <alignment horizontal="center" wrapText="1"/>
    </xf>
    <xf numFmtId="4" fontId="25" fillId="0" borderId="0" xfId="0" applyNumberFormat="1" applyFont="1" applyAlignment="1">
      <alignment horizontal="center" vertical="center"/>
    </xf>
    <xf numFmtId="4" fontId="25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27" fillId="0" borderId="0" xfId="0" applyFont="1" applyBorder="1" applyAlignment="1">
      <alignment horizontal="center" vertical="center" wrapText="1"/>
    </xf>
    <xf numFmtId="4" fontId="26" fillId="0" borderId="26" xfId="0" applyNumberFormat="1" applyFont="1" applyBorder="1" applyAlignment="1">
      <alignment horizontal="center" vertical="center"/>
    </xf>
    <xf numFmtId="169" fontId="9" fillId="0" borderId="27" xfId="0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center" vertical="center" wrapText="1"/>
    </xf>
    <xf numFmtId="49" fontId="22" fillId="0" borderId="31" xfId="0" applyNumberFormat="1" applyFont="1" applyBorder="1" applyAlignment="1">
      <alignment horizontal="center" wrapText="1"/>
    </xf>
    <xf numFmtId="49" fontId="22" fillId="0" borderId="34" xfId="0" applyNumberFormat="1" applyFont="1" applyBorder="1" applyAlignment="1">
      <alignment horizontal="center" wrapText="1"/>
    </xf>
    <xf numFmtId="49" fontId="22" fillId="0" borderId="43" xfId="0" applyNumberFormat="1" applyFont="1" applyBorder="1" applyAlignment="1">
      <alignment horizontal="center" wrapText="1"/>
    </xf>
    <xf numFmtId="49" fontId="22" fillId="0" borderId="5" xfId="0" applyNumberFormat="1" applyFont="1" applyBorder="1" applyAlignment="1">
      <alignment horizontal="center" wrapText="1"/>
    </xf>
    <xf numFmtId="49" fontId="22" fillId="0" borderId="5" xfId="0" applyNumberFormat="1" applyFont="1" applyBorder="1" applyAlignment="1">
      <alignment horizontal="center" vertical="center" wrapText="1"/>
    </xf>
    <xf numFmtId="4" fontId="23" fillId="0" borderId="5" xfId="0" applyNumberFormat="1" applyFont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54" fillId="0" borderId="0" xfId="0" applyFont="1" applyAlignment="1">
      <alignment horizontal="center" wrapText="1"/>
    </xf>
    <xf numFmtId="166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4" fillId="0" borderId="45" xfId="0" applyFont="1" applyBorder="1" applyAlignment="1">
      <alignment horizontal="center" vertical="center" wrapText="1"/>
    </xf>
    <xf numFmtId="0" fontId="54" fillId="0" borderId="34" xfId="0" applyFont="1" applyBorder="1" applyAlignment="1">
      <alignment horizontal="center" vertical="center" wrapText="1"/>
    </xf>
    <xf numFmtId="0" fontId="54" fillId="0" borderId="43" xfId="0" applyFont="1" applyBorder="1" applyAlignment="1">
      <alignment horizontal="center" vertical="center" wrapText="1"/>
    </xf>
    <xf numFmtId="0" fontId="54" fillId="0" borderId="45" xfId="0" applyFont="1" applyBorder="1" applyAlignment="1">
      <alignment horizontal="center" vertical="center"/>
    </xf>
    <xf numFmtId="0" fontId="54" fillId="0" borderId="34" xfId="0" applyFont="1" applyBorder="1" applyAlignment="1">
      <alignment horizontal="center" vertical="center"/>
    </xf>
    <xf numFmtId="0" fontId="54" fillId="0" borderId="43" xfId="0" applyFont="1" applyBorder="1" applyAlignment="1">
      <alignment horizontal="center" vertical="center"/>
    </xf>
    <xf numFmtId="0" fontId="52" fillId="0" borderId="0" xfId="0" applyFont="1" applyAlignment="1">
      <alignment horizontal="right"/>
    </xf>
  </cellXfs>
  <cellStyles count="8">
    <cellStyle name="Excel Built-in Explanatory Text" xfId="7"/>
    <cellStyle name="Обычный" xfId="0" builtinId="0"/>
    <cellStyle name="Обычный 2" xfId="1"/>
    <cellStyle name="Обычный 2 2" xfId="2"/>
    <cellStyle name="Обычный 3" xfId="3"/>
    <cellStyle name="Обычный 3 2" xfId="6"/>
    <cellStyle name="Обычный 4" xfId="4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43"/>
  <sheetViews>
    <sheetView tabSelected="1" workbookViewId="0">
      <selection activeCell="D11" sqref="D11"/>
    </sheetView>
  </sheetViews>
  <sheetFormatPr defaultRowHeight="14.4"/>
  <cols>
    <col min="2" max="2" width="22.5546875" customWidth="1"/>
    <col min="3" max="3" width="37" customWidth="1"/>
    <col min="5" max="5" width="10.109375" customWidth="1"/>
    <col min="6" max="6" width="9.44140625" customWidth="1"/>
  </cols>
  <sheetData>
    <row r="2" spans="2:6">
      <c r="B2" s="1"/>
      <c r="C2" s="51"/>
      <c r="D2" s="51"/>
      <c r="E2" s="51"/>
      <c r="F2" s="52" t="s">
        <v>0</v>
      </c>
    </row>
    <row r="3" spans="2:6" ht="12" customHeight="1">
      <c r="B3" s="4"/>
      <c r="C3" s="9"/>
      <c r="D3" s="9"/>
      <c r="E3" s="9"/>
      <c r="F3" s="8" t="s">
        <v>1</v>
      </c>
    </row>
    <row r="4" spans="2:6" ht="15.6">
      <c r="B4" s="5"/>
      <c r="C4" s="8"/>
      <c r="D4" s="9"/>
      <c r="E4" s="9"/>
      <c r="F4" s="8" t="s">
        <v>2</v>
      </c>
    </row>
    <row r="5" spans="2:6" ht="15.6">
      <c r="B5" s="140" t="s">
        <v>409</v>
      </c>
      <c r="C5" s="421" t="s">
        <v>394</v>
      </c>
      <c r="D5" s="421"/>
      <c r="E5" s="421"/>
      <c r="F5" s="421"/>
    </row>
    <row r="6" spans="2:6" ht="51.6" customHeight="1">
      <c r="B6" s="422" t="s">
        <v>395</v>
      </c>
      <c r="C6" s="422"/>
      <c r="D6" s="422"/>
      <c r="E6" s="422"/>
      <c r="F6" s="422"/>
    </row>
    <row r="7" spans="2:6" ht="15.6">
      <c r="B7" s="2"/>
      <c r="C7" s="6"/>
      <c r="D7" s="7"/>
      <c r="E7" s="3"/>
      <c r="F7" s="3"/>
    </row>
    <row r="8" spans="2:6" ht="24.6" customHeight="1">
      <c r="B8" s="423" t="s">
        <v>3</v>
      </c>
      <c r="C8" s="424" t="s">
        <v>4</v>
      </c>
      <c r="D8" s="425" t="s">
        <v>400</v>
      </c>
      <c r="E8" s="426"/>
      <c r="F8" s="427"/>
    </row>
    <row r="9" spans="2:6">
      <c r="B9" s="423"/>
      <c r="C9" s="424"/>
      <c r="D9" s="18" t="s">
        <v>5</v>
      </c>
      <c r="E9" s="18" t="s">
        <v>401</v>
      </c>
      <c r="F9" s="18" t="s">
        <v>402</v>
      </c>
    </row>
    <row r="10" spans="2:6" ht="22.8">
      <c r="B10" s="19" t="s">
        <v>6</v>
      </c>
      <c r="C10" s="10" t="s">
        <v>7</v>
      </c>
      <c r="D10" s="20">
        <f>D11+D13+D15+D18+D20+D23+D26+D28+D29</f>
        <v>18693.400000000001</v>
      </c>
      <c r="E10" s="20">
        <f>E11+E13+E15+E18+E20+E23+E26+E29</f>
        <v>17018.3</v>
      </c>
      <c r="F10" s="20">
        <f>F11+F13+F15+F18+F20+F23+F26+F29</f>
        <v>17180.599999999999</v>
      </c>
    </row>
    <row r="11" spans="2:6">
      <c r="B11" s="19" t="s">
        <v>8</v>
      </c>
      <c r="C11" s="10" t="s">
        <v>9</v>
      </c>
      <c r="D11" s="20">
        <f>D12</f>
        <v>992.3</v>
      </c>
      <c r="E11" s="20">
        <f t="shared" ref="E11:F11" si="0">E12</f>
        <v>1078.7</v>
      </c>
      <c r="F11" s="20">
        <f t="shared" si="0"/>
        <v>1160.5999999999999</v>
      </c>
    </row>
    <row r="12" spans="2:6" s="92" customFormat="1" ht="13.8">
      <c r="B12" s="28" t="s">
        <v>10</v>
      </c>
      <c r="C12" s="55" t="s">
        <v>11</v>
      </c>
      <c r="D12" s="22">
        <v>992.3</v>
      </c>
      <c r="E12" s="22">
        <v>1078.7</v>
      </c>
      <c r="F12" s="22">
        <v>1160.5999999999999</v>
      </c>
    </row>
    <row r="13" spans="2:6" ht="35.4" customHeight="1">
      <c r="B13" s="19" t="s">
        <v>12</v>
      </c>
      <c r="C13" s="402" t="s">
        <v>13</v>
      </c>
      <c r="D13" s="20">
        <f>D14</f>
        <v>1475.7</v>
      </c>
      <c r="E13" s="20">
        <f t="shared" ref="E13:F13" si="1">E14</f>
        <v>1952.3</v>
      </c>
      <c r="F13" s="20">
        <f t="shared" si="1"/>
        <v>1952.3</v>
      </c>
    </row>
    <row r="14" spans="2:6" s="92" customFormat="1" ht="39.6">
      <c r="B14" s="28" t="s">
        <v>14</v>
      </c>
      <c r="C14" s="55" t="s">
        <v>15</v>
      </c>
      <c r="D14" s="22">
        <v>1475.7</v>
      </c>
      <c r="E14" s="22">
        <v>1952.3</v>
      </c>
      <c r="F14" s="22">
        <v>1952.3</v>
      </c>
    </row>
    <row r="15" spans="2:6">
      <c r="B15" s="19" t="s">
        <v>16</v>
      </c>
      <c r="C15" s="10" t="s">
        <v>17</v>
      </c>
      <c r="D15" s="20">
        <f>D16+D17</f>
        <v>1890</v>
      </c>
      <c r="E15" s="20">
        <f t="shared" ref="E15:F15" si="2">E16+E17</f>
        <v>1909</v>
      </c>
      <c r="F15" s="20">
        <f t="shared" si="2"/>
        <v>1928</v>
      </c>
    </row>
    <row r="16" spans="2:6">
      <c r="B16" s="21" t="s">
        <v>18</v>
      </c>
      <c r="C16" s="11" t="s">
        <v>19</v>
      </c>
      <c r="D16" s="22">
        <v>293</v>
      </c>
      <c r="E16" s="22">
        <v>296</v>
      </c>
      <c r="F16" s="22">
        <v>299</v>
      </c>
    </row>
    <row r="17" spans="2:12">
      <c r="B17" s="21" t="s">
        <v>20</v>
      </c>
      <c r="C17" s="11" t="s">
        <v>21</v>
      </c>
      <c r="D17" s="22">
        <v>1597</v>
      </c>
      <c r="E17" s="22">
        <v>1613</v>
      </c>
      <c r="F17" s="22">
        <v>1629</v>
      </c>
    </row>
    <row r="18" spans="2:12">
      <c r="B18" s="19" t="s">
        <v>22</v>
      </c>
      <c r="C18" s="10" t="s">
        <v>23</v>
      </c>
      <c r="D18" s="20">
        <v>1</v>
      </c>
      <c r="E18" s="20">
        <v>1</v>
      </c>
      <c r="F18" s="20">
        <v>1</v>
      </c>
    </row>
    <row r="19" spans="2:12" ht="48">
      <c r="B19" s="21" t="s">
        <v>24</v>
      </c>
      <c r="C19" s="11" t="s">
        <v>25</v>
      </c>
      <c r="D19" s="22">
        <v>1</v>
      </c>
      <c r="E19" s="22">
        <v>1</v>
      </c>
      <c r="F19" s="22">
        <v>1</v>
      </c>
    </row>
    <row r="20" spans="2:12" ht="45.6">
      <c r="B20" s="19" t="s">
        <v>26</v>
      </c>
      <c r="C20" s="10" t="s">
        <v>27</v>
      </c>
      <c r="D20" s="20">
        <f>D21+D22</f>
        <v>1035</v>
      </c>
      <c r="E20" s="20">
        <f t="shared" ref="E20:F20" si="3">E21+E22+E23+E26</f>
        <v>1037.5</v>
      </c>
      <c r="F20" s="20">
        <f t="shared" si="3"/>
        <v>1040</v>
      </c>
    </row>
    <row r="21" spans="2:12" ht="84">
      <c r="B21" s="21" t="s">
        <v>28</v>
      </c>
      <c r="C21" s="11" t="s">
        <v>29</v>
      </c>
      <c r="D21" s="22">
        <v>850</v>
      </c>
      <c r="E21" s="22">
        <v>852.5</v>
      </c>
      <c r="F21" s="22">
        <v>855</v>
      </c>
    </row>
    <row r="22" spans="2:12" ht="84">
      <c r="B22" s="21" t="s">
        <v>30</v>
      </c>
      <c r="C22" s="11" t="s">
        <v>31</v>
      </c>
      <c r="D22" s="23">
        <v>185</v>
      </c>
      <c r="E22" s="23">
        <v>185</v>
      </c>
      <c r="F22" s="23">
        <v>185</v>
      </c>
    </row>
    <row r="23" spans="2:12" ht="22.8">
      <c r="B23" s="19" t="s">
        <v>32</v>
      </c>
      <c r="C23" s="12" t="s">
        <v>33</v>
      </c>
      <c r="D23" s="24">
        <f>D24+D25</f>
        <v>1000</v>
      </c>
      <c r="E23" s="24">
        <f t="shared" ref="E23:F23" si="4">E24+E25</f>
        <v>0</v>
      </c>
      <c r="F23" s="24">
        <f t="shared" si="4"/>
        <v>0</v>
      </c>
    </row>
    <row r="24" spans="2:12" ht="48">
      <c r="B24" s="21" t="s">
        <v>34</v>
      </c>
      <c r="C24" s="11" t="s">
        <v>35</v>
      </c>
      <c r="D24" s="25">
        <v>500</v>
      </c>
      <c r="E24" s="25">
        <v>0</v>
      </c>
      <c r="F24" s="25">
        <v>0</v>
      </c>
    </row>
    <row r="25" spans="2:12" ht="60">
      <c r="B25" s="21" t="s">
        <v>36</v>
      </c>
      <c r="C25" s="11" t="s">
        <v>37</v>
      </c>
      <c r="D25" s="25">
        <v>500</v>
      </c>
      <c r="E25" s="25">
        <v>0</v>
      </c>
      <c r="F25" s="25">
        <v>0</v>
      </c>
    </row>
    <row r="26" spans="2:12">
      <c r="B26" s="19" t="s">
        <v>38</v>
      </c>
      <c r="C26" s="10" t="s">
        <v>39</v>
      </c>
      <c r="D26" s="20">
        <f>D27</f>
        <v>0</v>
      </c>
      <c r="E26" s="20">
        <f>E27</f>
        <v>0</v>
      </c>
      <c r="F26" s="20">
        <f>F27</f>
        <v>0</v>
      </c>
    </row>
    <row r="27" spans="2:12" ht="48.6" customHeight="1">
      <c r="B27" s="28" t="s">
        <v>437</v>
      </c>
      <c r="C27" s="145" t="s">
        <v>438</v>
      </c>
      <c r="D27" s="23">
        <v>0</v>
      </c>
      <c r="E27" s="23">
        <v>0</v>
      </c>
      <c r="F27" s="23">
        <v>0</v>
      </c>
      <c r="L27" s="81"/>
    </row>
    <row r="28" spans="2:12" s="85" customFormat="1" ht="24" customHeight="1">
      <c r="B28" s="146" t="s">
        <v>447</v>
      </c>
      <c r="C28" s="147" t="s">
        <v>439</v>
      </c>
      <c r="D28" s="148">
        <v>2</v>
      </c>
      <c r="E28" s="148">
        <v>0</v>
      </c>
      <c r="F28" s="148">
        <v>0</v>
      </c>
      <c r="L28" s="91"/>
    </row>
    <row r="29" spans="2:12">
      <c r="B29" s="26" t="s">
        <v>40</v>
      </c>
      <c r="C29" s="13" t="s">
        <v>41</v>
      </c>
      <c r="D29" s="20">
        <f>D30</f>
        <v>12297.4</v>
      </c>
      <c r="E29" s="20">
        <f t="shared" ref="E29:F29" si="5">E30</f>
        <v>11039.8</v>
      </c>
      <c r="F29" s="20">
        <f t="shared" si="5"/>
        <v>11098.7</v>
      </c>
    </row>
    <row r="30" spans="2:12" ht="34.200000000000003">
      <c r="B30" s="26" t="s">
        <v>42</v>
      </c>
      <c r="C30" s="14" t="s">
        <v>43</v>
      </c>
      <c r="D30" s="20">
        <f>D31+D32+D33+D34+D35+D38</f>
        <v>12297.4</v>
      </c>
      <c r="E30" s="20">
        <f>E31+E32+E33+E34+E35+E38</f>
        <v>11039.8</v>
      </c>
      <c r="F30" s="20">
        <f>F31+F32+F33+F34+F35+F38</f>
        <v>11098.7</v>
      </c>
    </row>
    <row r="31" spans="2:12" ht="36">
      <c r="B31" s="27" t="s">
        <v>44</v>
      </c>
      <c r="C31" s="15" t="s">
        <v>45</v>
      </c>
      <c r="D31" s="23">
        <v>9457.7999999999993</v>
      </c>
      <c r="E31" s="23">
        <v>8359.5</v>
      </c>
      <c r="F31" s="23">
        <v>8657.6</v>
      </c>
    </row>
    <row r="32" spans="2:12" ht="36">
      <c r="B32" s="27" t="s">
        <v>44</v>
      </c>
      <c r="C32" s="45" t="s">
        <v>46</v>
      </c>
      <c r="D32" s="46">
        <v>2603</v>
      </c>
      <c r="E32" s="46">
        <v>2436</v>
      </c>
      <c r="F32" s="46">
        <v>2437.6</v>
      </c>
    </row>
    <row r="33" spans="2:6" ht="76.8" customHeight="1">
      <c r="B33" s="28" t="s">
        <v>47</v>
      </c>
      <c r="C33" s="16" t="s">
        <v>48</v>
      </c>
      <c r="D33" s="35">
        <v>0</v>
      </c>
      <c r="E33" s="36">
        <v>0</v>
      </c>
      <c r="F33" s="34">
        <v>0</v>
      </c>
    </row>
    <row r="34" spans="2:6">
      <c r="B34" s="37" t="s">
        <v>49</v>
      </c>
      <c r="C34" s="38" t="s">
        <v>50</v>
      </c>
      <c r="D34" s="35">
        <v>0</v>
      </c>
      <c r="E34" s="43">
        <v>0</v>
      </c>
      <c r="F34" s="39">
        <v>0</v>
      </c>
    </row>
    <row r="35" spans="2:6" ht="24">
      <c r="B35" s="40" t="s">
        <v>51</v>
      </c>
      <c r="C35" s="38" t="s">
        <v>52</v>
      </c>
      <c r="D35" s="49">
        <f>D36+D37</f>
        <v>236.6</v>
      </c>
      <c r="E35" s="49">
        <f>E36+E37</f>
        <v>244.3</v>
      </c>
      <c r="F35" s="49">
        <f>F36+F37</f>
        <v>3.5</v>
      </c>
    </row>
    <row r="36" spans="2:6" ht="48">
      <c r="B36" s="40" t="s">
        <v>53</v>
      </c>
      <c r="C36" s="50" t="s">
        <v>54</v>
      </c>
      <c r="D36" s="35">
        <v>233.1</v>
      </c>
      <c r="E36" s="35">
        <v>240.8</v>
      </c>
      <c r="F36" s="35">
        <v>0</v>
      </c>
    </row>
    <row r="37" spans="2:6" ht="36">
      <c r="B37" s="40" t="s">
        <v>55</v>
      </c>
      <c r="C37" s="50" t="s">
        <v>56</v>
      </c>
      <c r="D37" s="35">
        <v>3.5</v>
      </c>
      <c r="E37" s="35">
        <v>3.5</v>
      </c>
      <c r="F37" s="35">
        <v>3.5</v>
      </c>
    </row>
    <row r="38" spans="2:6" ht="36">
      <c r="B38" s="40" t="s">
        <v>57</v>
      </c>
      <c r="C38" s="42" t="s">
        <v>58</v>
      </c>
      <c r="D38" s="41">
        <v>0</v>
      </c>
      <c r="E38" s="47">
        <v>0</v>
      </c>
      <c r="F38" s="48">
        <v>0</v>
      </c>
    </row>
    <row r="39" spans="2:6">
      <c r="B39" s="29"/>
      <c r="C39" s="10" t="s">
        <v>59</v>
      </c>
      <c r="D39" s="30">
        <f>D10</f>
        <v>18693.400000000001</v>
      </c>
      <c r="E39" s="30">
        <f t="shared" ref="E39:F39" si="6">E10</f>
        <v>17018.3</v>
      </c>
      <c r="F39" s="30">
        <f t="shared" si="6"/>
        <v>17180.599999999999</v>
      </c>
    </row>
    <row r="40" spans="2:6">
      <c r="B40" s="17"/>
      <c r="C40" s="31"/>
      <c r="D40" s="32"/>
      <c r="E40" s="33"/>
      <c r="F40" s="33"/>
    </row>
    <row r="41" spans="2:6">
      <c r="D41" s="73"/>
      <c r="E41" s="73"/>
      <c r="F41" s="73"/>
    </row>
    <row r="42" spans="2:6">
      <c r="D42" s="73"/>
      <c r="E42" s="73"/>
      <c r="F42" s="73"/>
    </row>
    <row r="43" spans="2:6">
      <c r="D43" s="74"/>
      <c r="E43" s="74"/>
      <c r="F43" s="74"/>
    </row>
  </sheetData>
  <mergeCells count="5">
    <mergeCell ref="C5:F5"/>
    <mergeCell ref="B6:F6"/>
    <mergeCell ref="B8:B9"/>
    <mergeCell ref="C8:C9"/>
    <mergeCell ref="D8:F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F21"/>
  <sheetViews>
    <sheetView topLeftCell="A16" workbookViewId="0">
      <selection activeCell="I8" sqref="I8"/>
    </sheetView>
  </sheetViews>
  <sheetFormatPr defaultRowHeight="14.4"/>
  <cols>
    <col min="2" max="2" width="18.109375" style="123" customWidth="1"/>
    <col min="3" max="3" width="28.44140625" style="123" customWidth="1"/>
  </cols>
  <sheetData>
    <row r="1" spans="2:6">
      <c r="B1" s="150"/>
      <c r="C1" s="429" t="s">
        <v>60</v>
      </c>
      <c r="D1" s="429"/>
      <c r="E1" s="429"/>
      <c r="F1" s="429"/>
    </row>
    <row r="2" spans="2:6" ht="23.4" customHeight="1">
      <c r="B2" s="150"/>
      <c r="C2" s="430" t="s">
        <v>399</v>
      </c>
      <c r="D2" s="430"/>
      <c r="E2" s="430"/>
      <c r="F2" s="430"/>
    </row>
    <row r="3" spans="2:6">
      <c r="B3" s="151" t="s">
        <v>409</v>
      </c>
      <c r="C3" s="431" t="s">
        <v>397</v>
      </c>
      <c r="D3" s="431"/>
      <c r="E3" s="431"/>
      <c r="F3" s="431"/>
    </row>
    <row r="4" spans="2:6" ht="7.8" customHeight="1">
      <c r="B4" s="152"/>
      <c r="C4" s="432"/>
      <c r="D4" s="432"/>
      <c r="E4" s="432"/>
      <c r="F4" s="432"/>
    </row>
    <row r="5" spans="2:6" ht="32.4" customHeight="1">
      <c r="B5" s="422" t="s">
        <v>396</v>
      </c>
      <c r="C5" s="422"/>
      <c r="D5" s="422"/>
      <c r="E5" s="422"/>
      <c r="F5" s="422"/>
    </row>
    <row r="6" spans="2:6" ht="9" customHeight="1">
      <c r="B6" s="153"/>
      <c r="C6" s="157"/>
      <c r="D6" s="7"/>
      <c r="E6" s="53"/>
      <c r="F6" s="3"/>
    </row>
    <row r="7" spans="2:6">
      <c r="B7" s="433" t="s">
        <v>3</v>
      </c>
      <c r="C7" s="434" t="s">
        <v>4</v>
      </c>
      <c r="D7" s="435" t="s">
        <v>61</v>
      </c>
      <c r="E7" s="435" t="s">
        <v>61</v>
      </c>
      <c r="F7" s="435" t="s">
        <v>61</v>
      </c>
    </row>
    <row r="8" spans="2:6">
      <c r="B8" s="433"/>
      <c r="C8" s="434"/>
      <c r="D8" s="54">
        <v>2026</v>
      </c>
      <c r="E8" s="54">
        <v>2027</v>
      </c>
      <c r="F8" s="54">
        <v>2028</v>
      </c>
    </row>
    <row r="9" spans="2:6">
      <c r="B9" s="154">
        <v>1</v>
      </c>
      <c r="C9" s="158">
        <v>2</v>
      </c>
      <c r="D9" s="54">
        <v>3</v>
      </c>
      <c r="E9" s="54">
        <v>4</v>
      </c>
      <c r="F9" s="54">
        <v>5</v>
      </c>
    </row>
    <row r="10" spans="2:6" ht="22.8">
      <c r="B10" s="155" t="s">
        <v>40</v>
      </c>
      <c r="C10" s="10" t="s">
        <v>41</v>
      </c>
      <c r="D10" s="30">
        <f>D11</f>
        <v>12297.4</v>
      </c>
      <c r="E10" s="30">
        <f>E11</f>
        <v>11039.8</v>
      </c>
      <c r="F10" s="30">
        <f>F11</f>
        <v>11098.7</v>
      </c>
    </row>
    <row r="11" spans="2:6" ht="57">
      <c r="B11" s="155" t="s">
        <v>42</v>
      </c>
      <c r="C11" s="10" t="s">
        <v>43</v>
      </c>
      <c r="D11" s="30">
        <f>D12+D16</f>
        <v>12297.4</v>
      </c>
      <c r="E11" s="30">
        <f>E12+E16</f>
        <v>11039.8</v>
      </c>
      <c r="F11" s="30">
        <f>F12+F16</f>
        <v>11098.7</v>
      </c>
    </row>
    <row r="12" spans="2:6" ht="34.200000000000003">
      <c r="B12" s="155" t="s">
        <v>62</v>
      </c>
      <c r="C12" s="10" t="s">
        <v>63</v>
      </c>
      <c r="D12" s="30">
        <f>D13</f>
        <v>12060.8</v>
      </c>
      <c r="E12" s="30">
        <f>E13</f>
        <v>10795.5</v>
      </c>
      <c r="F12" s="30">
        <f>F13</f>
        <v>11095.2</v>
      </c>
    </row>
    <row r="13" spans="2:6" ht="22.8">
      <c r="B13" s="155" t="s">
        <v>64</v>
      </c>
      <c r="C13" s="10" t="s">
        <v>65</v>
      </c>
      <c r="D13" s="30">
        <f>D14+D15</f>
        <v>12060.8</v>
      </c>
      <c r="E13" s="30">
        <f>E14+E15</f>
        <v>10795.5</v>
      </c>
      <c r="F13" s="30">
        <f>F14+F15</f>
        <v>11095.2</v>
      </c>
    </row>
    <row r="14" spans="2:6" ht="72">
      <c r="B14" s="156"/>
      <c r="C14" s="11" t="s">
        <v>66</v>
      </c>
      <c r="D14" s="56">
        <v>9457.7999999999993</v>
      </c>
      <c r="E14" s="56">
        <v>8359.5</v>
      </c>
      <c r="F14" s="56">
        <v>8657.6</v>
      </c>
    </row>
    <row r="15" spans="2:6" ht="72">
      <c r="B15" s="156"/>
      <c r="C15" s="11" t="s">
        <v>67</v>
      </c>
      <c r="D15" s="56">
        <v>2603</v>
      </c>
      <c r="E15" s="56">
        <v>2436</v>
      </c>
      <c r="F15" s="56">
        <v>2437.6</v>
      </c>
    </row>
    <row r="16" spans="2:6" ht="34.200000000000003">
      <c r="B16" s="155" t="s">
        <v>51</v>
      </c>
      <c r="C16" s="159" t="s">
        <v>68</v>
      </c>
      <c r="D16" s="30">
        <f>D17</f>
        <v>236.6</v>
      </c>
      <c r="E16" s="44">
        <f>E17</f>
        <v>244.3</v>
      </c>
      <c r="F16" s="44">
        <f>F17</f>
        <v>3.5</v>
      </c>
    </row>
    <row r="17" spans="2:6" ht="57">
      <c r="B17" s="155" t="s">
        <v>69</v>
      </c>
      <c r="C17" s="159" t="s">
        <v>70</v>
      </c>
      <c r="D17" s="30">
        <f>D18+D19</f>
        <v>236.6</v>
      </c>
      <c r="E17" s="30">
        <f>E18+E19</f>
        <v>244.3</v>
      </c>
      <c r="F17" s="30">
        <f>F18+F19</f>
        <v>3.5</v>
      </c>
    </row>
    <row r="18" spans="2:6" ht="48">
      <c r="B18" s="156"/>
      <c r="C18" s="160" t="s">
        <v>71</v>
      </c>
      <c r="D18" s="56">
        <v>233.1</v>
      </c>
      <c r="E18" s="56">
        <v>240.8</v>
      </c>
      <c r="F18" s="56">
        <v>0</v>
      </c>
    </row>
    <row r="19" spans="2:6" ht="45.6">
      <c r="B19" s="155" t="s">
        <v>72</v>
      </c>
      <c r="C19" s="159" t="s">
        <v>73</v>
      </c>
      <c r="D19" s="30">
        <f>D20</f>
        <v>3.5</v>
      </c>
      <c r="E19" s="30">
        <f t="shared" ref="E19:F19" si="0">E20</f>
        <v>3.5</v>
      </c>
      <c r="F19" s="30">
        <f t="shared" si="0"/>
        <v>3.5</v>
      </c>
    </row>
    <row r="20" spans="2:6" ht="88.2" customHeight="1">
      <c r="B20" s="156"/>
      <c r="C20" s="160" t="s">
        <v>74</v>
      </c>
      <c r="D20" s="56">
        <v>3.5</v>
      </c>
      <c r="E20" s="56">
        <v>3.5</v>
      </c>
      <c r="F20" s="56">
        <v>3.5</v>
      </c>
    </row>
    <row r="21" spans="2:6">
      <c r="B21" s="428" t="s">
        <v>75</v>
      </c>
      <c r="C21" s="428"/>
      <c r="D21" s="30">
        <f>D10</f>
        <v>12297.4</v>
      </c>
      <c r="E21" s="30">
        <f>E10</f>
        <v>11039.8</v>
      </c>
      <c r="F21" s="30">
        <f>F10</f>
        <v>11098.7</v>
      </c>
    </row>
  </sheetData>
  <mergeCells count="9">
    <mergeCell ref="B21:C21"/>
    <mergeCell ref="C1:F1"/>
    <mergeCell ref="C2:F2"/>
    <mergeCell ref="C3:F3"/>
    <mergeCell ref="C4:F4"/>
    <mergeCell ref="B5:F5"/>
    <mergeCell ref="B7:B8"/>
    <mergeCell ref="C7:C8"/>
    <mergeCell ref="D7:F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9"/>
  <sheetViews>
    <sheetView topLeftCell="A4" workbookViewId="0">
      <selection activeCell="F14" sqref="F14"/>
    </sheetView>
  </sheetViews>
  <sheetFormatPr defaultRowHeight="14.4"/>
  <cols>
    <col min="1" max="1" width="3.88671875" customWidth="1"/>
    <col min="2" max="2" width="33.6640625" customWidth="1"/>
    <col min="3" max="3" width="40.21875" customWidth="1"/>
    <col min="4" max="4" width="39.5546875" customWidth="1"/>
  </cols>
  <sheetData>
    <row r="1" spans="2:7" ht="37.200000000000003" customHeight="1"/>
    <row r="2" spans="2:7" ht="12" customHeight="1">
      <c r="B2" s="57"/>
      <c r="C2" s="100"/>
      <c r="D2" s="121" t="s">
        <v>76</v>
      </c>
    </row>
    <row r="3" spans="2:7" ht="12.6" customHeight="1">
      <c r="B3" s="57"/>
      <c r="C3" s="58"/>
      <c r="D3" s="120" t="s">
        <v>428</v>
      </c>
    </row>
    <row r="4" spans="2:7" ht="12.6" customHeight="1">
      <c r="B4" s="140"/>
      <c r="C4" s="59"/>
      <c r="D4" s="120" t="s">
        <v>414</v>
      </c>
    </row>
    <row r="5" spans="2:7" ht="12" customHeight="1">
      <c r="B5" s="140" t="s">
        <v>409</v>
      </c>
      <c r="C5" s="59"/>
      <c r="D5" s="120" t="s">
        <v>398</v>
      </c>
    </row>
    <row r="6" spans="2:7" ht="6" customHeight="1">
      <c r="B6" s="57"/>
      <c r="C6" s="59"/>
      <c r="D6" s="120"/>
    </row>
    <row r="7" spans="2:7">
      <c r="B7" s="436" t="s">
        <v>429</v>
      </c>
      <c r="C7" s="436"/>
      <c r="D7" s="436"/>
    </row>
    <row r="8" spans="2:7" ht="15" customHeight="1">
      <c r="B8" s="436" t="s">
        <v>430</v>
      </c>
      <c r="C8" s="436"/>
      <c r="D8" s="436"/>
    </row>
    <row r="9" spans="2:7" ht="8.4" customHeight="1" thickBot="1">
      <c r="B9" s="57"/>
      <c r="C9" s="58"/>
      <c r="D9" s="57"/>
    </row>
    <row r="10" spans="2:7" ht="16.2" thickBot="1">
      <c r="B10" s="439" t="s">
        <v>77</v>
      </c>
      <c r="C10" s="440"/>
      <c r="D10" s="437" t="s">
        <v>78</v>
      </c>
    </row>
    <row r="11" spans="2:7" ht="37.799999999999997" customHeight="1" thickBot="1">
      <c r="B11" s="60" t="s">
        <v>79</v>
      </c>
      <c r="C11" s="61" t="s">
        <v>80</v>
      </c>
      <c r="D11" s="438"/>
    </row>
    <row r="12" spans="2:7" ht="16.2" thickBot="1">
      <c r="B12" s="61">
        <v>1</v>
      </c>
      <c r="C12" s="62">
        <v>2</v>
      </c>
      <c r="D12" s="63">
        <v>3</v>
      </c>
      <c r="G12" s="85"/>
    </row>
    <row r="13" spans="2:7" ht="27" customHeight="1">
      <c r="B13" s="403" t="s">
        <v>81</v>
      </c>
      <c r="C13" s="404"/>
      <c r="D13" s="64" t="s">
        <v>82</v>
      </c>
    </row>
    <row r="14" spans="2:7" ht="40.200000000000003" customHeight="1">
      <c r="B14" s="405" t="s">
        <v>81</v>
      </c>
      <c r="C14" s="406" t="s">
        <v>83</v>
      </c>
      <c r="D14" s="65" t="s">
        <v>84</v>
      </c>
    </row>
    <row r="15" spans="2:7" ht="40.799999999999997" customHeight="1">
      <c r="B15" s="405" t="s">
        <v>81</v>
      </c>
      <c r="C15" s="406" t="s">
        <v>85</v>
      </c>
      <c r="D15" s="65" t="s">
        <v>86</v>
      </c>
    </row>
    <row r="16" spans="2:7" ht="51.6" customHeight="1">
      <c r="B16" s="407" t="s">
        <v>81</v>
      </c>
      <c r="C16" s="408" t="s">
        <v>87</v>
      </c>
      <c r="D16" s="66" t="s">
        <v>88</v>
      </c>
    </row>
    <row r="17" spans="2:4" ht="53.4" customHeight="1">
      <c r="B17" s="407" t="s">
        <v>81</v>
      </c>
      <c r="C17" s="408" t="s">
        <v>89</v>
      </c>
      <c r="D17" s="66" t="s">
        <v>90</v>
      </c>
    </row>
    <row r="18" spans="2:4" ht="27" customHeight="1">
      <c r="B18" s="407" t="s">
        <v>81</v>
      </c>
      <c r="C18" s="408" t="s">
        <v>91</v>
      </c>
      <c r="D18" s="66" t="s">
        <v>92</v>
      </c>
    </row>
    <row r="19" spans="2:4" ht="30.6" customHeight="1" thickBot="1">
      <c r="B19" s="409" t="s">
        <v>81</v>
      </c>
      <c r="C19" s="410" t="s">
        <v>93</v>
      </c>
      <c r="D19" s="67" t="s">
        <v>94</v>
      </c>
    </row>
  </sheetData>
  <mergeCells count="4">
    <mergeCell ref="B7:D7"/>
    <mergeCell ref="B8:D8"/>
    <mergeCell ref="D10:D11"/>
    <mergeCell ref="B10:C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N40"/>
  <sheetViews>
    <sheetView topLeftCell="A19" workbookViewId="0">
      <selection activeCell="J13" sqref="J13"/>
    </sheetView>
  </sheetViews>
  <sheetFormatPr defaultRowHeight="14.4"/>
  <cols>
    <col min="2" max="2" width="33.77734375" style="92" customWidth="1"/>
    <col min="3" max="3" width="9.6640625" style="92" customWidth="1"/>
    <col min="4" max="4" width="11.109375" style="74" customWidth="1"/>
    <col min="5" max="5" width="12.109375" style="74" customWidth="1"/>
    <col min="6" max="6" width="13" style="74" customWidth="1"/>
    <col min="8" max="8" width="10.44140625" bestFit="1" customWidth="1"/>
  </cols>
  <sheetData>
    <row r="2" spans="2:10">
      <c r="B2" s="161"/>
      <c r="C2" s="170"/>
      <c r="D2" s="101"/>
      <c r="E2" s="441" t="s">
        <v>95</v>
      </c>
      <c r="F2" s="441"/>
    </row>
    <row r="3" spans="2:10" ht="25.8" customHeight="1">
      <c r="B3" s="161"/>
      <c r="C3" s="170"/>
      <c r="D3" s="444" t="s">
        <v>399</v>
      </c>
      <c r="E3" s="444"/>
      <c r="F3" s="444"/>
    </row>
    <row r="4" spans="2:10" ht="15.6">
      <c r="B4" s="149" t="s">
        <v>409</v>
      </c>
      <c r="C4" s="170"/>
      <c r="D4" s="102"/>
      <c r="E4" s="442" t="s">
        <v>393</v>
      </c>
      <c r="F4" s="442"/>
    </row>
    <row r="5" spans="2:10" ht="15.6">
      <c r="B5" s="162"/>
      <c r="C5" s="171"/>
      <c r="D5" s="103"/>
      <c r="E5" s="111"/>
      <c r="F5" s="111"/>
    </row>
    <row r="6" spans="2:10" ht="48" customHeight="1">
      <c r="B6" s="443" t="s">
        <v>440</v>
      </c>
      <c r="C6" s="443"/>
      <c r="D6" s="443"/>
      <c r="E6" s="443"/>
      <c r="F6" s="443"/>
    </row>
    <row r="7" spans="2:10" ht="15.6">
      <c r="B7" s="162"/>
      <c r="C7" s="171"/>
      <c r="D7" s="104"/>
      <c r="E7" s="111"/>
      <c r="F7" s="111"/>
    </row>
    <row r="8" spans="2:10" ht="46.8">
      <c r="B8" s="163" t="s">
        <v>96</v>
      </c>
      <c r="C8" s="163"/>
      <c r="D8" s="105" t="s">
        <v>302</v>
      </c>
      <c r="E8" s="105" t="s">
        <v>303</v>
      </c>
      <c r="F8" s="105" t="s">
        <v>304</v>
      </c>
    </row>
    <row r="9" spans="2:10" ht="15.6">
      <c r="B9" s="163" t="s">
        <v>97</v>
      </c>
      <c r="C9" s="163"/>
      <c r="D9" s="105" t="s">
        <v>98</v>
      </c>
      <c r="E9" s="105" t="s">
        <v>98</v>
      </c>
      <c r="F9" s="105" t="s">
        <v>98</v>
      </c>
    </row>
    <row r="10" spans="2:10" ht="26.4">
      <c r="B10" s="164" t="s">
        <v>99</v>
      </c>
      <c r="C10" s="172" t="s">
        <v>100</v>
      </c>
      <c r="D10" s="106">
        <f>D11+D12+D13+D14+D15</f>
        <v>10757.3</v>
      </c>
      <c r="E10" s="106">
        <f>E11+E12+E13+E14+E15</f>
        <v>9385</v>
      </c>
      <c r="F10" s="106">
        <f>F11+F12+F13+F14+F15</f>
        <v>9670</v>
      </c>
    </row>
    <row r="11" spans="2:10" ht="66">
      <c r="B11" s="165" t="s">
        <v>101</v>
      </c>
      <c r="C11" s="173" t="s">
        <v>102</v>
      </c>
      <c r="D11" s="107">
        <v>185</v>
      </c>
      <c r="E11" s="107">
        <v>185</v>
      </c>
      <c r="F11" s="107">
        <v>185</v>
      </c>
      <c r="H11" s="75"/>
    </row>
    <row r="12" spans="2:10" ht="79.2">
      <c r="B12" s="166" t="s">
        <v>103</v>
      </c>
      <c r="C12" s="173" t="s">
        <v>104</v>
      </c>
      <c r="D12" s="99">
        <v>9698.5</v>
      </c>
      <c r="E12" s="109">
        <v>9120</v>
      </c>
      <c r="F12" s="109">
        <v>9404.5</v>
      </c>
      <c r="H12" s="84"/>
    </row>
    <row r="13" spans="2:10" ht="52.8">
      <c r="B13" s="167" t="s">
        <v>105</v>
      </c>
      <c r="C13" s="173" t="s">
        <v>106</v>
      </c>
      <c r="D13" s="108">
        <v>294.3</v>
      </c>
      <c r="E13" s="107">
        <v>0</v>
      </c>
      <c r="F13" s="107">
        <v>0</v>
      </c>
      <c r="H13" s="75"/>
    </row>
    <row r="14" spans="2:10" ht="15.6">
      <c r="B14" s="167" t="s">
        <v>107</v>
      </c>
      <c r="C14" s="173" t="s">
        <v>108</v>
      </c>
      <c r="D14" s="107">
        <v>60</v>
      </c>
      <c r="E14" s="107">
        <v>60</v>
      </c>
      <c r="F14" s="107">
        <v>60</v>
      </c>
      <c r="H14" s="75"/>
    </row>
    <row r="15" spans="2:10" ht="15.6">
      <c r="B15" s="167" t="s">
        <v>109</v>
      </c>
      <c r="C15" s="173" t="s">
        <v>110</v>
      </c>
      <c r="D15" s="107">
        <v>519.5</v>
      </c>
      <c r="E15" s="107">
        <v>20</v>
      </c>
      <c r="F15" s="107">
        <v>20.5</v>
      </c>
      <c r="H15" s="76"/>
      <c r="I15" s="78"/>
      <c r="J15" s="78"/>
    </row>
    <row r="16" spans="2:10" ht="15.6">
      <c r="B16" s="168" t="s">
        <v>111</v>
      </c>
      <c r="C16" s="172" t="s">
        <v>112</v>
      </c>
      <c r="D16" s="106">
        <f>D17</f>
        <v>233.1</v>
      </c>
      <c r="E16" s="106">
        <f>E17</f>
        <v>240.8</v>
      </c>
      <c r="F16" s="106">
        <f>F17</f>
        <v>0</v>
      </c>
    </row>
    <row r="17" spans="2:14" ht="26.4">
      <c r="B17" s="166" t="s">
        <v>113</v>
      </c>
      <c r="C17" s="173" t="s">
        <v>114</v>
      </c>
      <c r="D17" s="107">
        <v>233.1</v>
      </c>
      <c r="E17" s="107">
        <v>240.8</v>
      </c>
      <c r="F17" s="107">
        <v>0</v>
      </c>
      <c r="H17" s="76"/>
    </row>
    <row r="18" spans="2:14" ht="42.6" customHeight="1">
      <c r="B18" s="164" t="s">
        <v>115</v>
      </c>
      <c r="C18" s="172" t="s">
        <v>116</v>
      </c>
      <c r="D18" s="106">
        <f>D20+D19</f>
        <v>65</v>
      </c>
      <c r="E18" s="106">
        <f>E20+E19</f>
        <v>40</v>
      </c>
      <c r="F18" s="106">
        <f>F20+F19</f>
        <v>0</v>
      </c>
    </row>
    <row r="19" spans="2:14" ht="15.6">
      <c r="B19" s="166" t="s">
        <v>119</v>
      </c>
      <c r="C19" s="173" t="s">
        <v>120</v>
      </c>
      <c r="D19" s="107">
        <v>60</v>
      </c>
      <c r="E19" s="107">
        <v>40</v>
      </c>
      <c r="F19" s="107">
        <v>0</v>
      </c>
      <c r="H19" s="81"/>
      <c r="I19" s="78"/>
    </row>
    <row r="20" spans="2:14" ht="39.6">
      <c r="B20" s="166" t="s">
        <v>117</v>
      </c>
      <c r="C20" s="173" t="s">
        <v>118</v>
      </c>
      <c r="D20" s="109">
        <v>5</v>
      </c>
      <c r="E20" s="109">
        <v>0</v>
      </c>
      <c r="F20" s="107">
        <v>0</v>
      </c>
      <c r="H20" s="81"/>
    </row>
    <row r="21" spans="2:14" ht="15.6">
      <c r="B21" s="168" t="s">
        <v>121</v>
      </c>
      <c r="C21" s="172" t="s">
        <v>122</v>
      </c>
      <c r="D21" s="106">
        <f>D22+D23</f>
        <v>1789.7</v>
      </c>
      <c r="E21" s="106">
        <f>E22+E23</f>
        <v>2727.7</v>
      </c>
      <c r="F21" s="106">
        <f>F22+F23</f>
        <v>1952.3</v>
      </c>
    </row>
    <row r="22" spans="2:14" ht="18" customHeight="1">
      <c r="B22" s="166" t="s">
        <v>123</v>
      </c>
      <c r="C22" s="173" t="s">
        <v>124</v>
      </c>
      <c r="D22" s="107">
        <v>1477.7</v>
      </c>
      <c r="E22" s="107">
        <v>2715.7</v>
      </c>
      <c r="F22" s="107">
        <v>1952.3</v>
      </c>
      <c r="H22" s="78"/>
      <c r="I22" s="77"/>
    </row>
    <row r="23" spans="2:14" ht="26.4">
      <c r="B23" s="166" t="s">
        <v>125</v>
      </c>
      <c r="C23" s="173" t="s">
        <v>126</v>
      </c>
      <c r="D23" s="109">
        <v>312</v>
      </c>
      <c r="E23" s="109">
        <v>12</v>
      </c>
      <c r="F23" s="107">
        <v>0</v>
      </c>
      <c r="H23" s="78"/>
      <c r="J23" s="79"/>
    </row>
    <row r="24" spans="2:14" ht="26.4">
      <c r="B24" s="164" t="s">
        <v>127</v>
      </c>
      <c r="C24" s="172" t="s">
        <v>128</v>
      </c>
      <c r="D24" s="106">
        <f>D25+D26+D27</f>
        <v>2519.1999999999998</v>
      </c>
      <c r="E24" s="106">
        <f>E25+E26+E27</f>
        <v>1126</v>
      </c>
      <c r="F24" s="106">
        <f>F25+F26+F27</f>
        <v>1626</v>
      </c>
      <c r="J24" s="81"/>
    </row>
    <row r="25" spans="2:14" ht="15.6">
      <c r="B25" s="166" t="s">
        <v>129</v>
      </c>
      <c r="C25" s="173" t="s">
        <v>130</v>
      </c>
      <c r="D25" s="109">
        <v>500</v>
      </c>
      <c r="E25" s="109">
        <v>0</v>
      </c>
      <c r="F25" s="109">
        <v>0</v>
      </c>
      <c r="H25" s="81"/>
    </row>
    <row r="26" spans="2:14" ht="15.6">
      <c r="B26" s="166" t="s">
        <v>131</v>
      </c>
      <c r="C26" s="173" t="s">
        <v>132</v>
      </c>
      <c r="D26" s="109">
        <v>325</v>
      </c>
      <c r="E26" s="109">
        <v>0</v>
      </c>
      <c r="F26" s="109">
        <v>0</v>
      </c>
      <c r="H26" s="77"/>
      <c r="I26" s="81"/>
    </row>
    <row r="27" spans="2:14" ht="15.6">
      <c r="B27" s="166" t="s">
        <v>133</v>
      </c>
      <c r="C27" s="173" t="s">
        <v>134</v>
      </c>
      <c r="D27" s="109">
        <v>1694.2</v>
      </c>
      <c r="E27" s="109">
        <v>1126</v>
      </c>
      <c r="F27" s="109">
        <v>1626</v>
      </c>
      <c r="G27" s="83"/>
      <c r="H27" s="79"/>
      <c r="I27" s="79"/>
      <c r="K27" s="79"/>
      <c r="L27" s="80"/>
      <c r="M27" s="79"/>
      <c r="N27" s="82"/>
    </row>
    <row r="28" spans="2:14" ht="15.6">
      <c r="B28" s="168" t="s">
        <v>135</v>
      </c>
      <c r="C28" s="172" t="s">
        <v>136</v>
      </c>
      <c r="D28" s="106">
        <f>D29</f>
        <v>0</v>
      </c>
      <c r="E28" s="112">
        <v>0</v>
      </c>
      <c r="F28" s="112">
        <v>0</v>
      </c>
      <c r="G28" s="78"/>
      <c r="H28" s="77"/>
      <c r="I28" s="81"/>
      <c r="K28" s="81"/>
      <c r="L28" s="81"/>
      <c r="M28" s="78"/>
    </row>
    <row r="29" spans="2:14" ht="26.4">
      <c r="B29" s="166" t="s">
        <v>137</v>
      </c>
      <c r="C29" s="173" t="s">
        <v>138</v>
      </c>
      <c r="D29" s="107">
        <v>0</v>
      </c>
      <c r="E29" s="112">
        <v>0</v>
      </c>
      <c r="F29" s="112">
        <v>0</v>
      </c>
    </row>
    <row r="30" spans="2:14" ht="15.6">
      <c r="B30" s="168" t="s">
        <v>139</v>
      </c>
      <c r="C30" s="172" t="s">
        <v>140</v>
      </c>
      <c r="D30" s="106">
        <f>D31</f>
        <v>242.7</v>
      </c>
      <c r="E30" s="106">
        <f t="shared" ref="E30:F30" si="0">E31</f>
        <v>500</v>
      </c>
      <c r="F30" s="106">
        <f t="shared" si="0"/>
        <v>500</v>
      </c>
    </row>
    <row r="31" spans="2:14" ht="15.6">
      <c r="B31" s="169" t="s">
        <v>141</v>
      </c>
      <c r="C31" s="173" t="s">
        <v>142</v>
      </c>
      <c r="D31" s="109">
        <v>242.7</v>
      </c>
      <c r="E31" s="109">
        <v>500</v>
      </c>
      <c r="F31" s="109">
        <v>500</v>
      </c>
    </row>
    <row r="32" spans="2:14" ht="15.6">
      <c r="B32" s="168" t="s">
        <v>143</v>
      </c>
      <c r="C32" s="172" t="s">
        <v>144</v>
      </c>
      <c r="D32" s="106">
        <f>D33+D34</f>
        <v>1573.26</v>
      </c>
      <c r="E32" s="106">
        <f t="shared" ref="E32:F32" si="1">E33+E34</f>
        <v>1573.26</v>
      </c>
      <c r="F32" s="106">
        <f t="shared" si="1"/>
        <v>1573.26</v>
      </c>
    </row>
    <row r="33" spans="2:9" ht="15.6">
      <c r="B33" s="169" t="s">
        <v>145</v>
      </c>
      <c r="C33" s="173" t="s">
        <v>146</v>
      </c>
      <c r="D33" s="110">
        <v>1573.26</v>
      </c>
      <c r="E33" s="110">
        <v>1573.26</v>
      </c>
      <c r="F33" s="110">
        <v>1573.26</v>
      </c>
      <c r="H33" s="141"/>
    </row>
    <row r="34" spans="2:9" ht="15.6">
      <c r="B34" s="169" t="s">
        <v>147</v>
      </c>
      <c r="C34" s="173" t="s">
        <v>148</v>
      </c>
      <c r="D34" s="109">
        <v>0</v>
      </c>
      <c r="E34" s="109">
        <v>0</v>
      </c>
      <c r="F34" s="109">
        <v>0</v>
      </c>
    </row>
    <row r="35" spans="2:9" ht="15" customHeight="1">
      <c r="B35" s="168" t="s">
        <v>149</v>
      </c>
      <c r="C35" s="172" t="s">
        <v>150</v>
      </c>
      <c r="D35" s="106">
        <f>D36+D37</f>
        <v>1513.16</v>
      </c>
      <c r="E35" s="106">
        <v>1000</v>
      </c>
      <c r="F35" s="106">
        <v>1000</v>
      </c>
    </row>
    <row r="36" spans="2:9" ht="15.6">
      <c r="B36" s="169" t="s">
        <v>151</v>
      </c>
      <c r="C36" s="173" t="s">
        <v>152</v>
      </c>
      <c r="D36" s="107">
        <v>1513.16</v>
      </c>
      <c r="E36" s="107">
        <v>1000</v>
      </c>
      <c r="F36" s="107">
        <v>1000</v>
      </c>
      <c r="H36" s="78"/>
      <c r="I36" s="78"/>
    </row>
    <row r="37" spans="2:9" ht="15.6">
      <c r="B37" s="169" t="s">
        <v>153</v>
      </c>
      <c r="C37" s="173"/>
      <c r="D37" s="109"/>
      <c r="E37" s="109">
        <v>425.5</v>
      </c>
      <c r="F37" s="109">
        <v>859</v>
      </c>
    </row>
    <row r="38" spans="2:9" ht="15.6">
      <c r="B38" s="164" t="s">
        <v>154</v>
      </c>
      <c r="C38" s="172"/>
      <c r="D38" s="106">
        <f>D10+D16+D18+D21+D24+D28+D30+D32+D35+D37</f>
        <v>18693.419999999998</v>
      </c>
      <c r="E38" s="106">
        <f>E10+E16+E18+E21+E24+E28+E30+E32+E35+E37</f>
        <v>17018.260000000002</v>
      </c>
      <c r="F38" s="106">
        <f>F10+F16+F18+F21+F24+F28+F30+F32+F35+F37</f>
        <v>17180.559999999998</v>
      </c>
    </row>
    <row r="39" spans="2:9">
      <c r="C39" s="174"/>
      <c r="D39" s="73"/>
      <c r="E39" s="73"/>
      <c r="F39" s="73"/>
    </row>
    <row r="40" spans="2:9">
      <c r="D40" s="73"/>
      <c r="E40" s="73"/>
      <c r="F40" s="73"/>
    </row>
  </sheetData>
  <mergeCells count="4">
    <mergeCell ref="E2:F2"/>
    <mergeCell ref="E4:F4"/>
    <mergeCell ref="B6:F6"/>
    <mergeCell ref="D3:F3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H205"/>
  <sheetViews>
    <sheetView topLeftCell="A166" workbookViewId="0">
      <selection activeCell="D201" sqref="D201"/>
    </sheetView>
  </sheetViews>
  <sheetFormatPr defaultRowHeight="14.4"/>
  <cols>
    <col min="2" max="2" width="29.33203125" style="281" customWidth="1"/>
    <col min="3" max="3" width="13.109375" style="243" customWidth="1"/>
    <col min="4" max="5" width="6.109375" style="243" customWidth="1"/>
    <col min="6" max="6" width="7.33203125" style="270" customWidth="1"/>
    <col min="7" max="7" width="7.77734375" style="270" customWidth="1"/>
    <col min="8" max="8" width="7.44140625" style="270" customWidth="1"/>
  </cols>
  <sheetData>
    <row r="2" spans="2:8">
      <c r="E2" s="300"/>
      <c r="F2" s="446" t="s">
        <v>155</v>
      </c>
      <c r="G2" s="446"/>
      <c r="H2" s="446"/>
    </row>
    <row r="3" spans="2:8">
      <c r="E3" s="300"/>
      <c r="F3" s="446" t="s">
        <v>431</v>
      </c>
      <c r="G3" s="446"/>
      <c r="H3" s="446"/>
    </row>
    <row r="4" spans="2:8">
      <c r="E4" s="447" t="s">
        <v>432</v>
      </c>
      <c r="F4" s="447"/>
      <c r="G4" s="447"/>
      <c r="H4" s="447"/>
    </row>
    <row r="5" spans="2:8" ht="15.6">
      <c r="B5" s="282" t="s">
        <v>409</v>
      </c>
      <c r="E5" s="300"/>
      <c r="F5" s="446" t="s">
        <v>410</v>
      </c>
      <c r="G5" s="446"/>
      <c r="H5" s="446"/>
    </row>
    <row r="6" spans="2:8">
      <c r="E6" s="269"/>
    </row>
    <row r="7" spans="2:8" ht="73.8" customHeight="1">
      <c r="B7" s="448" t="s">
        <v>433</v>
      </c>
      <c r="C7" s="448"/>
      <c r="D7" s="448"/>
      <c r="E7" s="448"/>
      <c r="F7" s="448"/>
      <c r="G7" s="448"/>
      <c r="H7" s="448"/>
    </row>
    <row r="8" spans="2:8">
      <c r="B8" s="445" t="s">
        <v>411</v>
      </c>
      <c r="C8" s="445"/>
      <c r="D8" s="445"/>
      <c r="E8" s="445"/>
      <c r="F8" s="445"/>
      <c r="G8" s="445"/>
      <c r="H8" s="445"/>
    </row>
    <row r="9" spans="2:8">
      <c r="E9" s="269"/>
    </row>
    <row r="10" spans="2:8" ht="34.200000000000003">
      <c r="B10" s="283" t="s">
        <v>156</v>
      </c>
      <c r="C10" s="277" t="s">
        <v>157</v>
      </c>
      <c r="D10" s="277" t="s">
        <v>158</v>
      </c>
      <c r="E10" s="301" t="s">
        <v>159</v>
      </c>
      <c r="F10" s="302" t="s">
        <v>160</v>
      </c>
      <c r="G10" s="302" t="s">
        <v>160</v>
      </c>
      <c r="H10" s="302" t="s">
        <v>160</v>
      </c>
    </row>
    <row r="11" spans="2:8">
      <c r="B11" s="283"/>
      <c r="C11" s="277"/>
      <c r="D11" s="277"/>
      <c r="E11" s="301"/>
      <c r="F11" s="303">
        <v>2025</v>
      </c>
      <c r="G11" s="303">
        <v>2026</v>
      </c>
      <c r="H11" s="303">
        <v>2027</v>
      </c>
    </row>
    <row r="12" spans="2:8">
      <c r="B12" s="283">
        <v>1</v>
      </c>
      <c r="C12" s="277">
        <v>2</v>
      </c>
      <c r="D12" s="277">
        <v>3</v>
      </c>
      <c r="E12" s="301">
        <v>4</v>
      </c>
      <c r="F12" s="303">
        <v>5</v>
      </c>
      <c r="G12" s="303">
        <v>6</v>
      </c>
      <c r="H12" s="303">
        <v>7</v>
      </c>
    </row>
    <row r="13" spans="2:8" ht="102.6">
      <c r="B13" s="246" t="s">
        <v>293</v>
      </c>
      <c r="C13" s="304" t="s">
        <v>161</v>
      </c>
      <c r="D13" s="304"/>
      <c r="E13" s="305" t="s">
        <v>124</v>
      </c>
      <c r="F13" s="306">
        <f>F14+F19</f>
        <v>1277.52</v>
      </c>
      <c r="G13" s="306">
        <f>G14+G19</f>
        <v>2715.7</v>
      </c>
      <c r="H13" s="306">
        <f>H14+H19</f>
        <v>1952.3</v>
      </c>
    </row>
    <row r="14" spans="2:8" ht="22.8">
      <c r="B14" s="284" t="s">
        <v>162</v>
      </c>
      <c r="C14" s="307" t="s">
        <v>163</v>
      </c>
      <c r="D14" s="307"/>
      <c r="E14" s="308"/>
      <c r="F14" s="306">
        <f t="shared" ref="F14:H31" si="0">SUM(F15)</f>
        <v>1277.52</v>
      </c>
      <c r="G14" s="306">
        <f t="shared" si="0"/>
        <v>809.3</v>
      </c>
      <c r="H14" s="306">
        <f t="shared" si="0"/>
        <v>1952.3</v>
      </c>
    </row>
    <row r="15" spans="2:8" ht="46.8" customHeight="1">
      <c r="B15" s="254" t="s">
        <v>441</v>
      </c>
      <c r="C15" s="307" t="s">
        <v>274</v>
      </c>
      <c r="D15" s="309"/>
      <c r="E15" s="310"/>
      <c r="F15" s="306">
        <f t="shared" si="0"/>
        <v>1277.52</v>
      </c>
      <c r="G15" s="306">
        <f t="shared" si="0"/>
        <v>809.3</v>
      </c>
      <c r="H15" s="306">
        <f t="shared" si="0"/>
        <v>1952.3</v>
      </c>
    </row>
    <row r="16" spans="2:8" ht="34.200000000000003">
      <c r="B16" s="254" t="s">
        <v>275</v>
      </c>
      <c r="C16" s="307" t="s">
        <v>276</v>
      </c>
      <c r="D16" s="309"/>
      <c r="E16" s="310"/>
      <c r="F16" s="306">
        <f t="shared" ref="F16:H17" si="1">F17</f>
        <v>1277.52</v>
      </c>
      <c r="G16" s="306">
        <f t="shared" si="1"/>
        <v>809.3</v>
      </c>
      <c r="H16" s="306">
        <f t="shared" si="1"/>
        <v>1952.3</v>
      </c>
    </row>
    <row r="17" spans="2:8" ht="22.8">
      <c r="B17" s="254" t="s">
        <v>346</v>
      </c>
      <c r="C17" s="307" t="s">
        <v>276</v>
      </c>
      <c r="D17" s="309"/>
      <c r="E17" s="310"/>
      <c r="F17" s="306">
        <f t="shared" si="1"/>
        <v>1277.52</v>
      </c>
      <c r="G17" s="306">
        <f t="shared" si="1"/>
        <v>809.3</v>
      </c>
      <c r="H17" s="306">
        <f t="shared" si="1"/>
        <v>1952.3</v>
      </c>
    </row>
    <row r="18" spans="2:8">
      <c r="B18" s="285" t="s">
        <v>347</v>
      </c>
      <c r="C18" s="309" t="s">
        <v>276</v>
      </c>
      <c r="D18" s="309">
        <v>200</v>
      </c>
      <c r="E18" s="310" t="s">
        <v>124</v>
      </c>
      <c r="F18" s="275">
        <v>1277.52</v>
      </c>
      <c r="G18" s="276">
        <v>809.3</v>
      </c>
      <c r="H18" s="275">
        <v>1952.3</v>
      </c>
    </row>
    <row r="19" spans="2:8">
      <c r="B19" s="254" t="s">
        <v>366</v>
      </c>
      <c r="C19" s="311" t="s">
        <v>307</v>
      </c>
      <c r="D19" s="309"/>
      <c r="E19" s="310"/>
      <c r="F19" s="306">
        <f t="shared" ref="F19:F21" si="2">F20</f>
        <v>0</v>
      </c>
      <c r="G19" s="306">
        <f t="shared" ref="G19:G21" si="3">G20</f>
        <v>1906.4</v>
      </c>
      <c r="H19" s="306">
        <f t="shared" ref="H19:H21" si="4">H20</f>
        <v>0</v>
      </c>
    </row>
    <row r="20" spans="2:8" ht="45.6">
      <c r="B20" s="254" t="s">
        <v>389</v>
      </c>
      <c r="C20" s="311" t="s">
        <v>308</v>
      </c>
      <c r="D20" s="309"/>
      <c r="E20" s="310"/>
      <c r="F20" s="306">
        <f t="shared" si="2"/>
        <v>0</v>
      </c>
      <c r="G20" s="306">
        <f t="shared" si="3"/>
        <v>1906.4</v>
      </c>
      <c r="H20" s="306">
        <f t="shared" si="4"/>
        <v>0</v>
      </c>
    </row>
    <row r="21" spans="2:8" ht="34.200000000000003">
      <c r="B21" s="254" t="s">
        <v>388</v>
      </c>
      <c r="C21" s="311" t="s">
        <v>309</v>
      </c>
      <c r="D21" s="309"/>
      <c r="E21" s="310"/>
      <c r="F21" s="306">
        <f t="shared" si="2"/>
        <v>0</v>
      </c>
      <c r="G21" s="306">
        <f t="shared" si="3"/>
        <v>1906.4</v>
      </c>
      <c r="H21" s="306">
        <f t="shared" si="4"/>
        <v>0</v>
      </c>
    </row>
    <row r="22" spans="2:8" ht="22.8">
      <c r="B22" s="254" t="s">
        <v>346</v>
      </c>
      <c r="C22" s="311" t="s">
        <v>309</v>
      </c>
      <c r="D22" s="309"/>
      <c r="E22" s="310"/>
      <c r="F22" s="306">
        <f>F23</f>
        <v>0</v>
      </c>
      <c r="G22" s="306">
        <f>G23</f>
        <v>1906.4</v>
      </c>
      <c r="H22" s="306">
        <f>H23</f>
        <v>0</v>
      </c>
    </row>
    <row r="23" spans="2:8">
      <c r="B23" s="285" t="s">
        <v>346</v>
      </c>
      <c r="C23" s="312" t="s">
        <v>309</v>
      </c>
      <c r="D23" s="309">
        <v>200</v>
      </c>
      <c r="E23" s="310" t="s">
        <v>124</v>
      </c>
      <c r="F23" s="313">
        <v>0</v>
      </c>
      <c r="G23" s="313">
        <v>1906.4</v>
      </c>
      <c r="H23" s="313">
        <f t="shared" si="0"/>
        <v>0</v>
      </c>
    </row>
    <row r="24" spans="2:8" ht="91.2" customHeight="1">
      <c r="B24" s="256" t="s">
        <v>333</v>
      </c>
      <c r="C24" s="200" t="s">
        <v>165</v>
      </c>
      <c r="D24" s="307"/>
      <c r="E24" s="308"/>
      <c r="F24" s="306">
        <f t="shared" si="0"/>
        <v>200.18</v>
      </c>
      <c r="G24" s="306">
        <f t="shared" si="0"/>
        <v>0</v>
      </c>
      <c r="H24" s="306">
        <f t="shared" si="0"/>
        <v>0</v>
      </c>
    </row>
    <row r="25" spans="2:8" ht="80.400000000000006" customHeight="1">
      <c r="B25" s="250" t="s">
        <v>442</v>
      </c>
      <c r="C25" s="203" t="s">
        <v>166</v>
      </c>
      <c r="E25" s="310"/>
      <c r="F25" s="306">
        <f t="shared" si="0"/>
        <v>200.18</v>
      </c>
      <c r="G25" s="306">
        <f t="shared" si="0"/>
        <v>0</v>
      </c>
      <c r="H25" s="306">
        <f t="shared" si="0"/>
        <v>0</v>
      </c>
    </row>
    <row r="26" spans="2:8" ht="45.6">
      <c r="B26" s="254" t="s">
        <v>353</v>
      </c>
      <c r="C26" s="200" t="s">
        <v>167</v>
      </c>
      <c r="D26" s="309"/>
      <c r="E26" s="310"/>
      <c r="F26" s="306">
        <f t="shared" ref="F26:H28" si="5">F27</f>
        <v>200.18</v>
      </c>
      <c r="G26" s="306">
        <f t="shared" si="5"/>
        <v>0</v>
      </c>
      <c r="H26" s="306">
        <f t="shared" si="5"/>
        <v>0</v>
      </c>
    </row>
    <row r="27" spans="2:8" ht="68.400000000000006">
      <c r="B27" s="254" t="s">
        <v>354</v>
      </c>
      <c r="C27" s="200" t="s">
        <v>168</v>
      </c>
      <c r="D27" s="271"/>
      <c r="E27" s="310"/>
      <c r="F27" s="306">
        <f t="shared" si="5"/>
        <v>200.18</v>
      </c>
      <c r="G27" s="306">
        <f t="shared" si="5"/>
        <v>0</v>
      </c>
      <c r="H27" s="306">
        <f t="shared" si="5"/>
        <v>0</v>
      </c>
    </row>
    <row r="28" spans="2:8" ht="22.8">
      <c r="B28" s="254" t="s">
        <v>346</v>
      </c>
      <c r="C28" s="200" t="s">
        <v>168</v>
      </c>
      <c r="D28" s="271"/>
      <c r="E28" s="310"/>
      <c r="F28" s="306">
        <f t="shared" si="5"/>
        <v>200.18</v>
      </c>
      <c r="G28" s="306">
        <f t="shared" si="5"/>
        <v>0</v>
      </c>
      <c r="H28" s="306">
        <f t="shared" si="5"/>
        <v>0</v>
      </c>
    </row>
    <row r="29" spans="2:8" ht="71.400000000000006" customHeight="1">
      <c r="B29" s="257" t="s">
        <v>443</v>
      </c>
      <c r="C29" s="201" t="s">
        <v>168</v>
      </c>
      <c r="D29" s="309">
        <v>200</v>
      </c>
      <c r="E29" s="310" t="s">
        <v>124</v>
      </c>
      <c r="F29" s="314">
        <v>200.18</v>
      </c>
      <c r="G29" s="314">
        <v>0</v>
      </c>
      <c r="H29" s="314">
        <v>0</v>
      </c>
    </row>
    <row r="30" spans="2:8" ht="68.400000000000006">
      <c r="B30" s="286" t="s">
        <v>169</v>
      </c>
      <c r="C30" s="304" t="s">
        <v>170</v>
      </c>
      <c r="D30" s="304"/>
      <c r="E30" s="305"/>
      <c r="F30" s="306">
        <f t="shared" si="0"/>
        <v>40</v>
      </c>
      <c r="G30" s="306">
        <f>SUM(G31)</f>
        <v>40</v>
      </c>
      <c r="H30" s="306">
        <f t="shared" si="0"/>
        <v>0</v>
      </c>
    </row>
    <row r="31" spans="2:8" ht="22.8">
      <c r="B31" s="284" t="s">
        <v>162</v>
      </c>
      <c r="C31" s="307" t="s">
        <v>171</v>
      </c>
      <c r="D31" s="307"/>
      <c r="E31" s="308"/>
      <c r="F31" s="306">
        <f t="shared" si="0"/>
        <v>40</v>
      </c>
      <c r="G31" s="306">
        <f t="shared" si="0"/>
        <v>40</v>
      </c>
      <c r="H31" s="306">
        <f t="shared" si="0"/>
        <v>0</v>
      </c>
    </row>
    <row r="32" spans="2:8" ht="58.2" customHeight="1">
      <c r="B32" s="254" t="s">
        <v>351</v>
      </c>
      <c r="C32" s="307" t="s">
        <v>172</v>
      </c>
      <c r="D32" s="309"/>
      <c r="E32" s="310"/>
      <c r="F32" s="306">
        <f>SUM(F33)</f>
        <v>40</v>
      </c>
      <c r="G32" s="306">
        <f t="shared" ref="F32:H34" si="6">SUM(G33)</f>
        <v>40</v>
      </c>
      <c r="H32" s="306">
        <f t="shared" si="6"/>
        <v>0</v>
      </c>
    </row>
    <row r="33" spans="2:8" ht="22.8">
      <c r="B33" s="254" t="s">
        <v>119</v>
      </c>
      <c r="C33" s="200" t="s">
        <v>173</v>
      </c>
      <c r="D33" s="309"/>
      <c r="E33" s="310"/>
      <c r="F33" s="306">
        <f t="shared" si="6"/>
        <v>40</v>
      </c>
      <c r="G33" s="306">
        <f t="shared" si="6"/>
        <v>40</v>
      </c>
      <c r="H33" s="306">
        <f t="shared" si="6"/>
        <v>0</v>
      </c>
    </row>
    <row r="34" spans="2:8" ht="22.8">
      <c r="B34" s="254" t="s">
        <v>346</v>
      </c>
      <c r="C34" s="200" t="s">
        <v>173</v>
      </c>
      <c r="D34" s="309"/>
      <c r="E34" s="310"/>
      <c r="F34" s="306">
        <f t="shared" si="6"/>
        <v>40</v>
      </c>
      <c r="G34" s="306">
        <f t="shared" si="6"/>
        <v>40</v>
      </c>
      <c r="H34" s="306">
        <f t="shared" si="6"/>
        <v>0</v>
      </c>
    </row>
    <row r="35" spans="2:8">
      <c r="B35" s="285" t="s">
        <v>347</v>
      </c>
      <c r="C35" s="309" t="s">
        <v>173</v>
      </c>
      <c r="D35" s="309">
        <v>200</v>
      </c>
      <c r="E35" s="310" t="s">
        <v>120</v>
      </c>
      <c r="F35" s="314">
        <v>40</v>
      </c>
      <c r="G35" s="314">
        <v>40</v>
      </c>
      <c r="H35" s="314">
        <v>0</v>
      </c>
    </row>
    <row r="36" spans="2:8" ht="57">
      <c r="B36" s="286" t="s">
        <v>174</v>
      </c>
      <c r="C36" s="304" t="s">
        <v>175</v>
      </c>
      <c r="D36" s="304"/>
      <c r="E36" s="305"/>
      <c r="F36" s="315">
        <f>F37</f>
        <v>16</v>
      </c>
      <c r="G36" s="315">
        <f t="shared" ref="G36" si="7">G37</f>
        <v>16.48</v>
      </c>
      <c r="H36" s="315">
        <f t="shared" ref="H36" si="8">H37</f>
        <v>16.98</v>
      </c>
    </row>
    <row r="37" spans="2:8" ht="22.8">
      <c r="B37" s="284" t="s">
        <v>162</v>
      </c>
      <c r="C37" s="307" t="s">
        <v>176</v>
      </c>
      <c r="D37" s="307"/>
      <c r="E37" s="308"/>
      <c r="F37" s="315">
        <f>F38</f>
        <v>16</v>
      </c>
      <c r="G37" s="315">
        <f t="shared" ref="G37" si="9">G38</f>
        <v>16.48</v>
      </c>
      <c r="H37" s="315">
        <f t="shared" ref="H37" si="10">H38</f>
        <v>16.98</v>
      </c>
    </row>
    <row r="38" spans="2:8" ht="57">
      <c r="B38" s="284" t="s">
        <v>177</v>
      </c>
      <c r="C38" s="307" t="s">
        <v>178</v>
      </c>
      <c r="D38" s="309"/>
      <c r="E38" s="310"/>
      <c r="F38" s="315">
        <f>F39</f>
        <v>16</v>
      </c>
      <c r="G38" s="315">
        <f t="shared" ref="G38" si="11">G39</f>
        <v>16.48</v>
      </c>
      <c r="H38" s="315">
        <f t="shared" ref="H38" si="12">H39</f>
        <v>16.98</v>
      </c>
    </row>
    <row r="39" spans="2:8" ht="68.400000000000006">
      <c r="B39" s="284" t="s">
        <v>179</v>
      </c>
      <c r="C39" s="307" t="s">
        <v>180</v>
      </c>
      <c r="D39" s="309"/>
      <c r="E39" s="310"/>
      <c r="F39" s="315">
        <f>F40</f>
        <v>16</v>
      </c>
      <c r="G39" s="315">
        <f t="shared" ref="G39" si="13">G40</f>
        <v>16.48</v>
      </c>
      <c r="H39" s="315">
        <f t="shared" ref="H39" si="14">H40</f>
        <v>16.98</v>
      </c>
    </row>
    <row r="40" spans="2:8" ht="24" customHeight="1">
      <c r="B40" s="254" t="s">
        <v>346</v>
      </c>
      <c r="C40" s="307" t="s">
        <v>180</v>
      </c>
      <c r="D40" s="309"/>
      <c r="E40" s="310"/>
      <c r="F40" s="315">
        <f>F41</f>
        <v>16</v>
      </c>
      <c r="G40" s="315">
        <f t="shared" ref="G40:H40" si="15">G41</f>
        <v>16.48</v>
      </c>
      <c r="H40" s="315">
        <f t="shared" si="15"/>
        <v>16.98</v>
      </c>
    </row>
    <row r="41" spans="2:8">
      <c r="B41" s="287" t="s">
        <v>346</v>
      </c>
      <c r="C41" s="309" t="s">
        <v>180</v>
      </c>
      <c r="D41" s="309">
        <v>200</v>
      </c>
      <c r="E41" s="310" t="s">
        <v>110</v>
      </c>
      <c r="F41" s="275">
        <v>16</v>
      </c>
      <c r="G41" s="276">
        <v>16.48</v>
      </c>
      <c r="H41" s="275">
        <v>16.98</v>
      </c>
    </row>
    <row r="42" spans="2:8" ht="68.400000000000006">
      <c r="B42" s="286" t="s">
        <v>181</v>
      </c>
      <c r="C42" s="304" t="s">
        <v>182</v>
      </c>
      <c r="D42" s="304"/>
      <c r="E42" s="305"/>
      <c r="F42" s="306">
        <f t="shared" ref="F42:H45" si="16">SUM(F43)</f>
        <v>40</v>
      </c>
      <c r="G42" s="306">
        <f t="shared" si="16"/>
        <v>126</v>
      </c>
      <c r="H42" s="306">
        <f t="shared" si="16"/>
        <v>126</v>
      </c>
    </row>
    <row r="43" spans="2:8">
      <c r="B43" s="254" t="s">
        <v>366</v>
      </c>
      <c r="C43" s="307" t="s">
        <v>318</v>
      </c>
      <c r="D43" s="307"/>
      <c r="E43" s="308"/>
      <c r="F43" s="306">
        <f t="shared" si="16"/>
        <v>40</v>
      </c>
      <c r="G43" s="306">
        <f t="shared" si="16"/>
        <v>126</v>
      </c>
      <c r="H43" s="306">
        <f t="shared" si="16"/>
        <v>126</v>
      </c>
    </row>
    <row r="44" spans="2:8" ht="34.200000000000003">
      <c r="B44" s="254" t="s">
        <v>367</v>
      </c>
      <c r="C44" s="307" t="s">
        <v>183</v>
      </c>
      <c r="D44" s="309"/>
      <c r="E44" s="310"/>
      <c r="F44" s="306">
        <f t="shared" si="16"/>
        <v>40</v>
      </c>
      <c r="G44" s="306">
        <f t="shared" si="16"/>
        <v>126</v>
      </c>
      <c r="H44" s="306">
        <f t="shared" si="16"/>
        <v>126</v>
      </c>
    </row>
    <row r="45" spans="2:8" ht="60.6" customHeight="1">
      <c r="B45" s="280" t="s">
        <v>368</v>
      </c>
      <c r="C45" s="307" t="s">
        <v>184</v>
      </c>
      <c r="D45" s="309"/>
      <c r="E45" s="310"/>
      <c r="F45" s="306">
        <f t="shared" si="16"/>
        <v>40</v>
      </c>
      <c r="G45" s="306">
        <f t="shared" si="16"/>
        <v>126</v>
      </c>
      <c r="H45" s="306">
        <f t="shared" si="16"/>
        <v>126</v>
      </c>
    </row>
    <row r="46" spans="2:8" ht="22.8">
      <c r="B46" s="254" t="s">
        <v>346</v>
      </c>
      <c r="C46" s="307" t="s">
        <v>184</v>
      </c>
      <c r="D46" s="309"/>
      <c r="E46" s="310"/>
      <c r="F46" s="306">
        <f t="shared" ref="F46:H46" si="17">SUM(F47)</f>
        <v>40</v>
      </c>
      <c r="G46" s="306">
        <f t="shared" si="17"/>
        <v>126</v>
      </c>
      <c r="H46" s="306">
        <f t="shared" si="17"/>
        <v>126</v>
      </c>
    </row>
    <row r="47" spans="2:8">
      <c r="B47" s="285" t="s">
        <v>346</v>
      </c>
      <c r="C47" s="309" t="s">
        <v>184</v>
      </c>
      <c r="D47" s="309">
        <v>200</v>
      </c>
      <c r="E47" s="310" t="s">
        <v>134</v>
      </c>
      <c r="F47" s="313">
        <v>40</v>
      </c>
      <c r="G47" s="313">
        <v>126</v>
      </c>
      <c r="H47" s="313">
        <v>126</v>
      </c>
    </row>
    <row r="48" spans="2:8" ht="57">
      <c r="B48" s="286" t="s">
        <v>185</v>
      </c>
      <c r="C48" s="304" t="s">
        <v>186</v>
      </c>
      <c r="D48" s="304"/>
      <c r="E48" s="305"/>
      <c r="F48" s="306">
        <f>SUM(F49+F51)</f>
        <v>0</v>
      </c>
      <c r="G48" s="306">
        <f>SUM(G49+G53)</f>
        <v>0</v>
      </c>
      <c r="H48" s="306">
        <f>SUM(H49+H53)</f>
        <v>0</v>
      </c>
    </row>
    <row r="49" spans="2:8">
      <c r="B49" s="284" t="s">
        <v>187</v>
      </c>
      <c r="C49" s="316" t="s">
        <v>188</v>
      </c>
      <c r="D49" s="307"/>
      <c r="E49" s="308"/>
      <c r="F49" s="306">
        <f t="shared" ref="F49:H50" si="18">SUM(F50)</f>
        <v>0</v>
      </c>
      <c r="G49" s="306">
        <f t="shared" si="18"/>
        <v>0</v>
      </c>
      <c r="H49" s="306">
        <f t="shared" si="18"/>
        <v>0</v>
      </c>
    </row>
    <row r="50" spans="2:8" ht="34.200000000000003">
      <c r="B50" s="246" t="s">
        <v>189</v>
      </c>
      <c r="C50" s="181" t="s">
        <v>190</v>
      </c>
      <c r="D50" s="309"/>
      <c r="E50" s="310"/>
      <c r="F50" s="306">
        <f t="shared" si="18"/>
        <v>0</v>
      </c>
      <c r="G50" s="306">
        <f t="shared" si="18"/>
        <v>0</v>
      </c>
      <c r="H50" s="306">
        <f t="shared" si="18"/>
        <v>0</v>
      </c>
    </row>
    <row r="51" spans="2:8" ht="23.4" customHeight="1">
      <c r="B51" s="292" t="s">
        <v>370</v>
      </c>
      <c r="C51" s="181" t="s">
        <v>191</v>
      </c>
      <c r="D51" s="317"/>
      <c r="E51" s="317"/>
      <c r="F51" s="306">
        <f t="shared" ref="F51:H52" si="19">F52</f>
        <v>0</v>
      </c>
      <c r="G51" s="306">
        <f t="shared" si="19"/>
        <v>0</v>
      </c>
      <c r="H51" s="306">
        <f t="shared" si="19"/>
        <v>0</v>
      </c>
    </row>
    <row r="52" spans="2:8" ht="25.2" customHeight="1">
      <c r="B52" s="254" t="s">
        <v>346</v>
      </c>
      <c r="C52" s="181" t="s">
        <v>191</v>
      </c>
      <c r="D52" s="317"/>
      <c r="E52" s="317"/>
      <c r="F52" s="306">
        <f t="shared" si="19"/>
        <v>0</v>
      </c>
      <c r="G52" s="306">
        <f t="shared" si="19"/>
        <v>0</v>
      </c>
      <c r="H52" s="306">
        <f t="shared" si="19"/>
        <v>0</v>
      </c>
    </row>
    <row r="53" spans="2:8">
      <c r="B53" s="285" t="s">
        <v>346</v>
      </c>
      <c r="C53" s="209" t="s">
        <v>191</v>
      </c>
      <c r="D53" s="309">
        <v>200</v>
      </c>
      <c r="E53" s="310" t="s">
        <v>134</v>
      </c>
      <c r="F53" s="313">
        <v>0</v>
      </c>
      <c r="G53" s="313">
        <v>0</v>
      </c>
      <c r="H53" s="313">
        <v>0</v>
      </c>
    </row>
    <row r="54" spans="2:8" ht="68.400000000000006">
      <c r="B54" s="286" t="s">
        <v>192</v>
      </c>
      <c r="C54" s="304" t="s">
        <v>193</v>
      </c>
      <c r="D54" s="304"/>
      <c r="E54" s="305"/>
      <c r="F54" s="306">
        <f t="shared" ref="F54:H56" si="20">SUM(F55)</f>
        <v>5</v>
      </c>
      <c r="G54" s="306">
        <f t="shared" si="20"/>
        <v>0</v>
      </c>
      <c r="H54" s="306">
        <f t="shared" si="20"/>
        <v>0</v>
      </c>
    </row>
    <row r="55" spans="2:8" ht="22.8">
      <c r="B55" s="284" t="s">
        <v>162</v>
      </c>
      <c r="C55" s="307" t="s">
        <v>194</v>
      </c>
      <c r="D55" s="307"/>
      <c r="E55" s="308"/>
      <c r="F55" s="306">
        <f t="shared" si="20"/>
        <v>5</v>
      </c>
      <c r="G55" s="306">
        <f t="shared" si="20"/>
        <v>0</v>
      </c>
      <c r="H55" s="306">
        <f t="shared" si="20"/>
        <v>0</v>
      </c>
    </row>
    <row r="56" spans="2:8" ht="47.4" customHeight="1">
      <c r="B56" s="250" t="s">
        <v>195</v>
      </c>
      <c r="C56" s="307" t="s">
        <v>196</v>
      </c>
      <c r="D56" s="309"/>
      <c r="E56" s="310"/>
      <c r="F56" s="306">
        <f t="shared" si="20"/>
        <v>5</v>
      </c>
      <c r="G56" s="306">
        <f t="shared" si="20"/>
        <v>0</v>
      </c>
      <c r="H56" s="306">
        <f t="shared" si="20"/>
        <v>0</v>
      </c>
    </row>
    <row r="57" spans="2:8" ht="45.6">
      <c r="B57" s="250" t="s">
        <v>292</v>
      </c>
      <c r="C57" s="307" t="s">
        <v>197</v>
      </c>
      <c r="D57" s="309"/>
      <c r="E57" s="310"/>
      <c r="F57" s="306">
        <f t="shared" ref="F57:H58" si="21">F58</f>
        <v>5</v>
      </c>
      <c r="G57" s="306">
        <f t="shared" si="21"/>
        <v>0</v>
      </c>
      <c r="H57" s="306">
        <f t="shared" si="21"/>
        <v>0</v>
      </c>
    </row>
    <row r="58" spans="2:8" ht="22.8">
      <c r="B58" s="254" t="s">
        <v>346</v>
      </c>
      <c r="C58" s="307" t="s">
        <v>197</v>
      </c>
      <c r="D58" s="309"/>
      <c r="E58" s="310"/>
      <c r="F58" s="306">
        <f t="shared" si="21"/>
        <v>5</v>
      </c>
      <c r="G58" s="306">
        <f t="shared" si="21"/>
        <v>0</v>
      </c>
      <c r="H58" s="306">
        <f t="shared" si="21"/>
        <v>0</v>
      </c>
    </row>
    <row r="59" spans="2:8" ht="25.8" customHeight="1">
      <c r="B59" s="257" t="s">
        <v>164</v>
      </c>
      <c r="C59" s="309" t="s">
        <v>197</v>
      </c>
      <c r="D59" s="309">
        <v>200</v>
      </c>
      <c r="E59" s="310" t="s">
        <v>118</v>
      </c>
      <c r="F59" s="314">
        <v>5</v>
      </c>
      <c r="G59" s="314">
        <v>0</v>
      </c>
      <c r="H59" s="314">
        <v>0</v>
      </c>
    </row>
    <row r="60" spans="2:8" ht="57">
      <c r="B60" s="286" t="s">
        <v>198</v>
      </c>
      <c r="C60" s="304" t="s">
        <v>199</v>
      </c>
      <c r="D60" s="304"/>
      <c r="E60" s="305"/>
      <c r="F60" s="318">
        <f>SUM(F61)</f>
        <v>242.7</v>
      </c>
      <c r="G60" s="318">
        <f t="shared" ref="G60:H61" si="22">SUM(G61)</f>
        <v>500</v>
      </c>
      <c r="H60" s="318">
        <f t="shared" si="22"/>
        <v>500</v>
      </c>
    </row>
    <row r="61" spans="2:8" ht="22.8">
      <c r="B61" s="284" t="s">
        <v>162</v>
      </c>
      <c r="C61" s="307" t="s">
        <v>335</v>
      </c>
      <c r="D61" s="307"/>
      <c r="E61" s="308"/>
      <c r="F61" s="318">
        <f>SUM(F62)</f>
        <v>242.7</v>
      </c>
      <c r="G61" s="318">
        <f t="shared" si="22"/>
        <v>500</v>
      </c>
      <c r="H61" s="318">
        <f t="shared" si="22"/>
        <v>500</v>
      </c>
    </row>
    <row r="62" spans="2:8" ht="68.400000000000006">
      <c r="B62" s="284" t="s">
        <v>201</v>
      </c>
      <c r="C62" s="307" t="s">
        <v>200</v>
      </c>
      <c r="D62" s="309"/>
      <c r="E62" s="310"/>
      <c r="F62" s="306">
        <f t="shared" ref="F62:H64" si="23">SUM(F63)</f>
        <v>242.7</v>
      </c>
      <c r="G62" s="306">
        <f t="shared" si="23"/>
        <v>500</v>
      </c>
      <c r="H62" s="306">
        <f t="shared" si="23"/>
        <v>500</v>
      </c>
    </row>
    <row r="63" spans="2:8" ht="102.6">
      <c r="B63" s="254" t="s">
        <v>380</v>
      </c>
      <c r="C63" s="307" t="s">
        <v>202</v>
      </c>
      <c r="D63" s="309"/>
      <c r="E63" s="310"/>
      <c r="F63" s="318">
        <f>F64</f>
        <v>242.7</v>
      </c>
      <c r="G63" s="318">
        <f>G64</f>
        <v>500</v>
      </c>
      <c r="H63" s="318">
        <f>H64</f>
        <v>500</v>
      </c>
    </row>
    <row r="64" spans="2:8" ht="68.400000000000006" customHeight="1">
      <c r="B64" s="254" t="s">
        <v>381</v>
      </c>
      <c r="C64" s="307" t="s">
        <v>202</v>
      </c>
      <c r="D64" s="309"/>
      <c r="E64" s="310"/>
      <c r="F64" s="306">
        <f t="shared" si="23"/>
        <v>242.7</v>
      </c>
      <c r="G64" s="306">
        <f t="shared" si="23"/>
        <v>500</v>
      </c>
      <c r="H64" s="306">
        <f t="shared" si="23"/>
        <v>500</v>
      </c>
    </row>
    <row r="65" spans="2:8" ht="36.6" customHeight="1">
      <c r="B65" s="285" t="s">
        <v>382</v>
      </c>
      <c r="C65" s="309" t="s">
        <v>202</v>
      </c>
      <c r="D65" s="309">
        <v>600</v>
      </c>
      <c r="E65" s="310" t="s">
        <v>142</v>
      </c>
      <c r="F65" s="314">
        <v>242.7</v>
      </c>
      <c r="G65" s="314">
        <v>500</v>
      </c>
      <c r="H65" s="314">
        <v>500</v>
      </c>
    </row>
    <row r="66" spans="2:8" ht="91.2">
      <c r="B66" s="286" t="s">
        <v>203</v>
      </c>
      <c r="C66" s="304" t="s">
        <v>204</v>
      </c>
      <c r="D66" s="304"/>
      <c r="E66" s="305"/>
      <c r="F66" s="306">
        <f t="shared" ref="F66:H67" si="24">SUM(F67)</f>
        <v>12</v>
      </c>
      <c r="G66" s="306">
        <f>SUM(G67)</f>
        <v>12</v>
      </c>
      <c r="H66" s="306">
        <f t="shared" si="24"/>
        <v>0</v>
      </c>
    </row>
    <row r="67" spans="2:8" ht="22.8">
      <c r="B67" s="286" t="s">
        <v>162</v>
      </c>
      <c r="C67" s="304" t="s">
        <v>205</v>
      </c>
      <c r="D67" s="304"/>
      <c r="E67" s="305"/>
      <c r="F67" s="306">
        <f t="shared" si="24"/>
        <v>12</v>
      </c>
      <c r="G67" s="306">
        <f t="shared" si="24"/>
        <v>12</v>
      </c>
      <c r="H67" s="306">
        <f t="shared" si="24"/>
        <v>0</v>
      </c>
    </row>
    <row r="68" spans="2:8" ht="125.4">
      <c r="B68" s="288" t="s">
        <v>356</v>
      </c>
      <c r="C68" s="307" t="s">
        <v>206</v>
      </c>
      <c r="D68" s="309"/>
      <c r="E68" s="310"/>
      <c r="F68" s="306">
        <f>SUM(F71)</f>
        <v>12</v>
      </c>
      <c r="G68" s="306">
        <f>SUM(G71)</f>
        <v>12</v>
      </c>
      <c r="H68" s="306">
        <f>SUM(H71)</f>
        <v>0</v>
      </c>
    </row>
    <row r="69" spans="2:8" ht="79.8">
      <c r="B69" s="254" t="s">
        <v>358</v>
      </c>
      <c r="C69" s="307" t="s">
        <v>207</v>
      </c>
      <c r="D69" s="309"/>
      <c r="E69" s="310"/>
      <c r="F69" s="306">
        <f t="shared" ref="F69:H70" si="25">F70</f>
        <v>12</v>
      </c>
      <c r="G69" s="306">
        <f t="shared" si="25"/>
        <v>12</v>
      </c>
      <c r="H69" s="306">
        <f t="shared" si="25"/>
        <v>0</v>
      </c>
    </row>
    <row r="70" spans="2:8" ht="22.8">
      <c r="B70" s="254" t="s">
        <v>346</v>
      </c>
      <c r="C70" s="307" t="s">
        <v>207</v>
      </c>
      <c r="D70" s="309"/>
      <c r="E70" s="310"/>
      <c r="F70" s="306">
        <f t="shared" si="25"/>
        <v>12</v>
      </c>
      <c r="G70" s="306">
        <f t="shared" si="25"/>
        <v>12</v>
      </c>
      <c r="H70" s="306">
        <f t="shared" si="25"/>
        <v>0</v>
      </c>
    </row>
    <row r="71" spans="2:8">
      <c r="B71" s="287" t="s">
        <v>346</v>
      </c>
      <c r="C71" s="309" t="s">
        <v>207</v>
      </c>
      <c r="D71" s="309">
        <v>200</v>
      </c>
      <c r="E71" s="310" t="s">
        <v>134</v>
      </c>
      <c r="F71" s="314">
        <v>12</v>
      </c>
      <c r="G71" s="314">
        <v>12</v>
      </c>
      <c r="H71" s="314">
        <v>0</v>
      </c>
    </row>
    <row r="72" spans="2:8" ht="102.6">
      <c r="B72" s="286" t="s">
        <v>209</v>
      </c>
      <c r="C72" s="304" t="s">
        <v>208</v>
      </c>
      <c r="D72" s="304"/>
      <c r="E72" s="305">
        <v>1004</v>
      </c>
      <c r="F72" s="306">
        <f>F73</f>
        <v>0</v>
      </c>
      <c r="G72" s="306">
        <f>G73</f>
        <v>0</v>
      </c>
      <c r="H72" s="306">
        <f>H73</f>
        <v>0</v>
      </c>
    </row>
    <row r="73" spans="2:8">
      <c r="B73" s="289" t="s">
        <v>366</v>
      </c>
      <c r="C73" s="304" t="s">
        <v>210</v>
      </c>
      <c r="D73" s="304"/>
      <c r="E73" s="305">
        <v>1004</v>
      </c>
      <c r="F73" s="306">
        <f t="shared" ref="F73:H76" si="26">SUM(F74)</f>
        <v>0</v>
      </c>
      <c r="G73" s="306">
        <f t="shared" si="26"/>
        <v>0</v>
      </c>
      <c r="H73" s="306">
        <f t="shared" si="26"/>
        <v>0</v>
      </c>
    </row>
    <row r="74" spans="2:8" ht="45.6">
      <c r="B74" s="289" t="s">
        <v>386</v>
      </c>
      <c r="C74" s="304" t="s">
        <v>211</v>
      </c>
      <c r="D74" s="304"/>
      <c r="E74" s="305"/>
      <c r="F74" s="306">
        <f t="shared" si="26"/>
        <v>0</v>
      </c>
      <c r="G74" s="306">
        <f t="shared" si="26"/>
        <v>0</v>
      </c>
      <c r="H74" s="306">
        <f t="shared" si="26"/>
        <v>0</v>
      </c>
    </row>
    <row r="75" spans="2:8" ht="34.200000000000003">
      <c r="B75" s="254" t="s">
        <v>212</v>
      </c>
      <c r="C75" s="304" t="s">
        <v>213</v>
      </c>
      <c r="D75" s="304"/>
      <c r="E75" s="305"/>
      <c r="F75" s="306">
        <f>SUM(F76)</f>
        <v>0</v>
      </c>
      <c r="G75" s="306">
        <f t="shared" si="26"/>
        <v>0</v>
      </c>
      <c r="H75" s="306">
        <f t="shared" si="26"/>
        <v>0</v>
      </c>
    </row>
    <row r="76" spans="2:8" ht="22.8">
      <c r="B76" s="254" t="s">
        <v>214</v>
      </c>
      <c r="C76" s="304" t="s">
        <v>213</v>
      </c>
      <c r="E76" s="319"/>
      <c r="F76" s="306">
        <f t="shared" si="26"/>
        <v>0</v>
      </c>
      <c r="G76" s="306">
        <f>SUM(G77)</f>
        <v>0</v>
      </c>
      <c r="H76" s="306">
        <f t="shared" si="26"/>
        <v>0</v>
      </c>
    </row>
    <row r="77" spans="2:8" ht="24">
      <c r="B77" s="290" t="s">
        <v>214</v>
      </c>
      <c r="C77" s="320" t="s">
        <v>213</v>
      </c>
      <c r="D77" s="320">
        <v>300</v>
      </c>
      <c r="E77" s="319"/>
      <c r="F77" s="313">
        <v>0</v>
      </c>
      <c r="G77" s="313">
        <v>0</v>
      </c>
      <c r="H77" s="313">
        <v>0</v>
      </c>
    </row>
    <row r="78" spans="2:8" ht="68.400000000000006">
      <c r="B78" s="286" t="s">
        <v>216</v>
      </c>
      <c r="C78" s="304" t="s">
        <v>215</v>
      </c>
      <c r="D78" s="304"/>
      <c r="E78" s="305"/>
      <c r="F78" s="306">
        <f t="shared" ref="F78:H82" si="27">SUM(F79)</f>
        <v>305</v>
      </c>
      <c r="G78" s="306">
        <f t="shared" si="27"/>
        <v>0</v>
      </c>
      <c r="H78" s="306">
        <f t="shared" si="27"/>
        <v>0</v>
      </c>
    </row>
    <row r="79" spans="2:8" ht="22.8">
      <c r="B79" s="284" t="s">
        <v>162</v>
      </c>
      <c r="C79" s="307" t="s">
        <v>217</v>
      </c>
      <c r="D79" s="304"/>
      <c r="E79" s="305"/>
      <c r="F79" s="306">
        <f t="shared" si="27"/>
        <v>305</v>
      </c>
      <c r="G79" s="306">
        <f t="shared" si="27"/>
        <v>0</v>
      </c>
      <c r="H79" s="306">
        <f t="shared" si="27"/>
        <v>0</v>
      </c>
    </row>
    <row r="80" spans="2:8" ht="34.200000000000003">
      <c r="B80" s="289" t="s">
        <v>361</v>
      </c>
      <c r="C80" s="307" t="s">
        <v>218</v>
      </c>
      <c r="D80" s="307"/>
      <c r="E80" s="308"/>
      <c r="F80" s="306">
        <f t="shared" si="27"/>
        <v>305</v>
      </c>
      <c r="G80" s="306">
        <f t="shared" si="27"/>
        <v>0</v>
      </c>
      <c r="H80" s="306">
        <f t="shared" si="27"/>
        <v>0</v>
      </c>
    </row>
    <row r="81" spans="2:8" ht="34.200000000000003">
      <c r="B81" s="254" t="s">
        <v>362</v>
      </c>
      <c r="C81" s="307" t="s">
        <v>363</v>
      </c>
      <c r="D81" s="309"/>
      <c r="E81" s="310"/>
      <c r="F81" s="306">
        <f t="shared" si="27"/>
        <v>305</v>
      </c>
      <c r="G81" s="306">
        <f t="shared" si="27"/>
        <v>0</v>
      </c>
      <c r="H81" s="306">
        <f t="shared" si="27"/>
        <v>0</v>
      </c>
    </row>
    <row r="82" spans="2:8" ht="22.8">
      <c r="B82" s="254" t="s">
        <v>346</v>
      </c>
      <c r="C82" s="307" t="s">
        <v>363</v>
      </c>
      <c r="D82" s="309"/>
      <c r="E82" s="310"/>
      <c r="F82" s="306">
        <f t="shared" si="27"/>
        <v>305</v>
      </c>
      <c r="G82" s="306">
        <f t="shared" si="27"/>
        <v>0</v>
      </c>
      <c r="H82" s="306">
        <f t="shared" si="27"/>
        <v>0</v>
      </c>
    </row>
    <row r="83" spans="2:8">
      <c r="B83" s="291" t="s">
        <v>346</v>
      </c>
      <c r="C83" s="309" t="s">
        <v>363</v>
      </c>
      <c r="D83" s="309">
        <v>200</v>
      </c>
      <c r="E83" s="310" t="s">
        <v>132</v>
      </c>
      <c r="F83" s="314">
        <v>305</v>
      </c>
      <c r="G83" s="314">
        <v>0</v>
      </c>
      <c r="H83" s="314">
        <v>0</v>
      </c>
    </row>
    <row r="84" spans="2:8" ht="114">
      <c r="B84" s="289" t="s">
        <v>322</v>
      </c>
      <c r="C84" s="321" t="s">
        <v>319</v>
      </c>
      <c r="D84" s="309"/>
      <c r="E84" s="310"/>
      <c r="F84" s="318">
        <f t="shared" ref="F84:H88" si="28">F85</f>
        <v>20</v>
      </c>
      <c r="G84" s="318">
        <f t="shared" si="28"/>
        <v>0</v>
      </c>
      <c r="H84" s="318">
        <f t="shared" si="28"/>
        <v>0</v>
      </c>
    </row>
    <row r="85" spans="2:8">
      <c r="B85" s="292" t="s">
        <v>365</v>
      </c>
      <c r="C85" s="322" t="s">
        <v>320</v>
      </c>
      <c r="D85" s="309"/>
      <c r="E85" s="310"/>
      <c r="F85" s="318">
        <f t="shared" si="28"/>
        <v>20</v>
      </c>
      <c r="G85" s="318">
        <f t="shared" si="28"/>
        <v>0</v>
      </c>
      <c r="H85" s="318">
        <f t="shared" si="28"/>
        <v>0</v>
      </c>
    </row>
    <row r="86" spans="2:8" ht="91.2">
      <c r="B86" s="254" t="s">
        <v>390</v>
      </c>
      <c r="C86" s="323" t="s">
        <v>321</v>
      </c>
      <c r="D86" s="309"/>
      <c r="E86" s="310"/>
      <c r="F86" s="318">
        <f t="shared" si="28"/>
        <v>20</v>
      </c>
      <c r="G86" s="318">
        <f t="shared" si="28"/>
        <v>0</v>
      </c>
      <c r="H86" s="318">
        <f t="shared" si="28"/>
        <v>0</v>
      </c>
    </row>
    <row r="87" spans="2:8" ht="34.200000000000003">
      <c r="B87" s="293" t="s">
        <v>391</v>
      </c>
      <c r="C87" s="323" t="s">
        <v>323</v>
      </c>
      <c r="D87" s="309"/>
      <c r="E87" s="310"/>
      <c r="F87" s="318">
        <f t="shared" si="28"/>
        <v>20</v>
      </c>
      <c r="G87" s="318">
        <f t="shared" si="28"/>
        <v>0</v>
      </c>
      <c r="H87" s="318">
        <f t="shared" si="28"/>
        <v>0</v>
      </c>
    </row>
    <row r="88" spans="2:8" ht="22.8">
      <c r="B88" s="289" t="s">
        <v>346</v>
      </c>
      <c r="C88" s="321" t="s">
        <v>323</v>
      </c>
      <c r="D88" s="309"/>
      <c r="E88" s="310"/>
      <c r="F88" s="318">
        <f t="shared" si="28"/>
        <v>20</v>
      </c>
      <c r="G88" s="318">
        <f t="shared" si="28"/>
        <v>0</v>
      </c>
      <c r="H88" s="318">
        <f t="shared" si="28"/>
        <v>0</v>
      </c>
    </row>
    <row r="89" spans="2:8">
      <c r="B89" s="294" t="s">
        <v>346</v>
      </c>
      <c r="C89" s="324" t="s">
        <v>323</v>
      </c>
      <c r="D89" s="309">
        <v>200</v>
      </c>
      <c r="E89" s="310" t="s">
        <v>134</v>
      </c>
      <c r="F89" s="314">
        <v>20</v>
      </c>
      <c r="G89" s="314">
        <v>0</v>
      </c>
      <c r="H89" s="314">
        <v>0</v>
      </c>
    </row>
    <row r="90" spans="2:8" ht="90" customHeight="1">
      <c r="B90" s="254" t="s">
        <v>392</v>
      </c>
      <c r="C90" s="323" t="s">
        <v>314</v>
      </c>
      <c r="D90" s="309"/>
      <c r="E90" s="310"/>
      <c r="F90" s="318">
        <f t="shared" ref="F90:H94" si="29">F91</f>
        <v>47.36</v>
      </c>
      <c r="G90" s="318">
        <f t="shared" si="29"/>
        <v>0</v>
      </c>
      <c r="H90" s="318">
        <f t="shared" si="29"/>
        <v>0</v>
      </c>
    </row>
    <row r="91" spans="2:8" ht="22.8">
      <c r="B91" s="254" t="s">
        <v>162</v>
      </c>
      <c r="C91" s="323" t="s">
        <v>315</v>
      </c>
      <c r="D91" s="309"/>
      <c r="E91" s="310"/>
      <c r="F91" s="318">
        <f t="shared" si="29"/>
        <v>47.36</v>
      </c>
      <c r="G91" s="318">
        <f t="shared" si="29"/>
        <v>0</v>
      </c>
      <c r="H91" s="318">
        <f t="shared" si="29"/>
        <v>0</v>
      </c>
    </row>
    <row r="92" spans="2:8" ht="45.6">
      <c r="B92" s="254" t="s">
        <v>353</v>
      </c>
      <c r="C92" s="323" t="s">
        <v>316</v>
      </c>
      <c r="D92" s="309"/>
      <c r="E92" s="310"/>
      <c r="F92" s="318">
        <f t="shared" si="29"/>
        <v>47.36</v>
      </c>
      <c r="G92" s="318">
        <f t="shared" si="29"/>
        <v>0</v>
      </c>
      <c r="H92" s="318">
        <f t="shared" si="29"/>
        <v>0</v>
      </c>
    </row>
    <row r="93" spans="2:8" ht="34.200000000000003">
      <c r="B93" s="254" t="s">
        <v>375</v>
      </c>
      <c r="C93" s="323" t="s">
        <v>317</v>
      </c>
      <c r="D93" s="309"/>
      <c r="E93" s="310"/>
      <c r="F93" s="318">
        <f t="shared" si="29"/>
        <v>47.36</v>
      </c>
      <c r="G93" s="318">
        <f t="shared" si="29"/>
        <v>0</v>
      </c>
      <c r="H93" s="318">
        <f t="shared" si="29"/>
        <v>0</v>
      </c>
    </row>
    <row r="94" spans="2:8" ht="22.8">
      <c r="B94" s="254" t="s">
        <v>346</v>
      </c>
      <c r="C94" s="323" t="s">
        <v>317</v>
      </c>
      <c r="D94" s="309"/>
      <c r="E94" s="310"/>
      <c r="F94" s="318">
        <f t="shared" si="29"/>
        <v>47.36</v>
      </c>
      <c r="G94" s="318">
        <f t="shared" si="29"/>
        <v>0</v>
      </c>
      <c r="H94" s="318">
        <f t="shared" si="29"/>
        <v>0</v>
      </c>
    </row>
    <row r="95" spans="2:8" ht="96">
      <c r="B95" s="259" t="s">
        <v>444</v>
      </c>
      <c r="C95" s="325" t="s">
        <v>317</v>
      </c>
      <c r="D95" s="309">
        <v>200</v>
      </c>
      <c r="E95" s="310" t="s">
        <v>134</v>
      </c>
      <c r="F95" s="314">
        <v>47.36</v>
      </c>
      <c r="G95" s="314">
        <v>0</v>
      </c>
      <c r="H95" s="314">
        <v>0</v>
      </c>
    </row>
    <row r="96" spans="2:8" ht="91.2">
      <c r="B96" s="260" t="s">
        <v>328</v>
      </c>
      <c r="C96" s="200" t="s">
        <v>325</v>
      </c>
      <c r="D96" s="309"/>
      <c r="E96" s="310"/>
      <c r="F96" s="318">
        <f t="shared" ref="F96:H100" si="30">F97</f>
        <v>800</v>
      </c>
      <c r="G96" s="318">
        <f t="shared" si="30"/>
        <v>1000</v>
      </c>
      <c r="H96" s="318">
        <f t="shared" si="30"/>
        <v>1500</v>
      </c>
    </row>
    <row r="97" spans="2:8" ht="22.8">
      <c r="B97" s="246" t="s">
        <v>162</v>
      </c>
      <c r="C97" s="200" t="s">
        <v>326</v>
      </c>
      <c r="D97" s="309"/>
      <c r="E97" s="310"/>
      <c r="F97" s="318">
        <f t="shared" si="30"/>
        <v>800</v>
      </c>
      <c r="G97" s="318">
        <f t="shared" si="30"/>
        <v>1000</v>
      </c>
      <c r="H97" s="318">
        <f t="shared" si="30"/>
        <v>1500</v>
      </c>
    </row>
    <row r="98" spans="2:8" ht="79.8">
      <c r="B98" s="246" t="s">
        <v>329</v>
      </c>
      <c r="C98" s="200" t="s">
        <v>327</v>
      </c>
      <c r="D98" s="309"/>
      <c r="E98" s="310"/>
      <c r="F98" s="318">
        <f t="shared" si="30"/>
        <v>800</v>
      </c>
      <c r="G98" s="318">
        <f t="shared" si="30"/>
        <v>1000</v>
      </c>
      <c r="H98" s="318">
        <f t="shared" si="30"/>
        <v>1500</v>
      </c>
    </row>
    <row r="99" spans="2:8" ht="34.200000000000003">
      <c r="B99" s="246" t="s">
        <v>296</v>
      </c>
      <c r="C99" s="200" t="s">
        <v>324</v>
      </c>
      <c r="D99" s="309"/>
      <c r="E99" s="310"/>
      <c r="F99" s="318">
        <f t="shared" si="30"/>
        <v>800</v>
      </c>
      <c r="G99" s="318">
        <f t="shared" si="30"/>
        <v>1000</v>
      </c>
      <c r="H99" s="318">
        <f t="shared" si="30"/>
        <v>1500</v>
      </c>
    </row>
    <row r="100" spans="2:8" ht="22.8">
      <c r="B100" s="254" t="s">
        <v>346</v>
      </c>
      <c r="C100" s="200" t="s">
        <v>324</v>
      </c>
      <c r="D100" s="309"/>
      <c r="E100" s="310"/>
      <c r="F100" s="318">
        <f t="shared" si="30"/>
        <v>800</v>
      </c>
      <c r="G100" s="318">
        <f t="shared" si="30"/>
        <v>1000</v>
      </c>
      <c r="H100" s="318">
        <f t="shared" si="30"/>
        <v>1500</v>
      </c>
    </row>
    <row r="101" spans="2:8" ht="36">
      <c r="B101" s="259" t="s">
        <v>330</v>
      </c>
      <c r="C101" s="201" t="s">
        <v>324</v>
      </c>
      <c r="D101" s="309">
        <v>200</v>
      </c>
      <c r="E101" s="310" t="s">
        <v>134</v>
      </c>
      <c r="F101" s="314">
        <v>800</v>
      </c>
      <c r="G101" s="314">
        <v>1000</v>
      </c>
      <c r="H101" s="314">
        <v>1500</v>
      </c>
    </row>
    <row r="102" spans="2:8" ht="22.8">
      <c r="B102" s="254" t="s">
        <v>220</v>
      </c>
      <c r="C102" s="304" t="s">
        <v>219</v>
      </c>
      <c r="D102" s="307"/>
      <c r="E102" s="310"/>
      <c r="F102" s="306">
        <f>SUM(F103+F110+F120+F122+F127+F136+F143+F148)</f>
        <v>10741.31</v>
      </c>
      <c r="G102" s="306">
        <f>SUM(G103+G110+G120+G122+G127+G136+G143+G148)</f>
        <v>9368.52</v>
      </c>
      <c r="H102" s="306">
        <f>SUM(H103+H110+H120+H122+H127+H136+H143+H148)</f>
        <v>9653.02</v>
      </c>
    </row>
    <row r="103" spans="2:8" ht="57">
      <c r="B103" s="246" t="s">
        <v>221</v>
      </c>
      <c r="C103" s="304" t="s">
        <v>222</v>
      </c>
      <c r="D103" s="304"/>
      <c r="E103" s="305"/>
      <c r="F103" s="326">
        <f>F104</f>
        <v>1795.1</v>
      </c>
      <c r="G103" s="326">
        <f>G104</f>
        <v>2000</v>
      </c>
      <c r="H103" s="326">
        <f>H104</f>
        <v>2000</v>
      </c>
    </row>
    <row r="104" spans="2:8">
      <c r="B104" s="246" t="s">
        <v>223</v>
      </c>
      <c r="C104" s="307" t="s">
        <v>224</v>
      </c>
      <c r="D104" s="304"/>
      <c r="E104" s="305"/>
      <c r="F104" s="306">
        <f>SUM(F105)</f>
        <v>1795.1</v>
      </c>
      <c r="G104" s="306">
        <f t="shared" ref="G104:H106" si="31">SUM(G105)</f>
        <v>2000</v>
      </c>
      <c r="H104" s="306">
        <f t="shared" si="31"/>
        <v>2000</v>
      </c>
    </row>
    <row r="105" spans="2:8" ht="22.8">
      <c r="B105" s="254" t="s">
        <v>225</v>
      </c>
      <c r="C105" s="307" t="s">
        <v>226</v>
      </c>
      <c r="D105" s="307"/>
      <c r="E105" s="308"/>
      <c r="F105" s="306">
        <f>SUM(F106+F108)</f>
        <v>1795.1</v>
      </c>
      <c r="G105" s="306">
        <f>SUM(G106+G108)</f>
        <v>2000</v>
      </c>
      <c r="H105" s="306">
        <f>SUM(H106+H108)</f>
        <v>2000</v>
      </c>
    </row>
    <row r="106" spans="2:8" ht="34.200000000000003">
      <c r="B106" s="254" t="s">
        <v>337</v>
      </c>
      <c r="C106" s="307" t="s">
        <v>226</v>
      </c>
      <c r="D106" s="309"/>
      <c r="E106" s="308"/>
      <c r="F106" s="306">
        <f>SUM(F107)</f>
        <v>1378.8</v>
      </c>
      <c r="G106" s="306">
        <f t="shared" si="31"/>
        <v>1396</v>
      </c>
      <c r="H106" s="306">
        <f t="shared" si="31"/>
        <v>1396</v>
      </c>
    </row>
    <row r="107" spans="2:8" ht="24.6" customHeight="1">
      <c r="B107" s="285" t="s">
        <v>338</v>
      </c>
      <c r="C107" s="309" t="s">
        <v>226</v>
      </c>
      <c r="D107" s="309">
        <v>100</v>
      </c>
      <c r="E107" s="310" t="s">
        <v>104</v>
      </c>
      <c r="F107" s="327">
        <v>1378.8</v>
      </c>
      <c r="G107" s="275">
        <v>1396</v>
      </c>
      <c r="H107" s="275">
        <v>1396</v>
      </c>
    </row>
    <row r="108" spans="2:8" ht="68.400000000000006">
      <c r="B108" s="254" t="s">
        <v>339</v>
      </c>
      <c r="C108" s="307" t="s">
        <v>226</v>
      </c>
      <c r="D108" s="309"/>
      <c r="E108" s="310"/>
      <c r="F108" s="306">
        <f>F109</f>
        <v>416.3</v>
      </c>
      <c r="G108" s="318">
        <f>G109</f>
        <v>604</v>
      </c>
      <c r="H108" s="318">
        <f>H109</f>
        <v>604</v>
      </c>
    </row>
    <row r="109" spans="2:8" ht="25.2" customHeight="1">
      <c r="B109" s="285" t="s">
        <v>338</v>
      </c>
      <c r="C109" s="309" t="s">
        <v>228</v>
      </c>
      <c r="D109" s="309">
        <v>100</v>
      </c>
      <c r="E109" s="310" t="s">
        <v>104</v>
      </c>
      <c r="F109" s="328">
        <v>416.3</v>
      </c>
      <c r="G109" s="276">
        <v>604</v>
      </c>
      <c r="H109" s="276">
        <v>604</v>
      </c>
    </row>
    <row r="110" spans="2:8" ht="22.8">
      <c r="B110" s="254" t="s">
        <v>234</v>
      </c>
      <c r="C110" s="304" t="s">
        <v>229</v>
      </c>
      <c r="D110" s="304"/>
      <c r="E110" s="305"/>
      <c r="F110" s="306">
        <f t="shared" ref="F110:H110" si="32">SUM(F111)</f>
        <v>6335.4</v>
      </c>
      <c r="G110" s="306">
        <f t="shared" si="32"/>
        <v>6335.4</v>
      </c>
      <c r="H110" s="306">
        <f t="shared" si="32"/>
        <v>6335.4</v>
      </c>
    </row>
    <row r="111" spans="2:8">
      <c r="B111" s="284" t="s">
        <v>223</v>
      </c>
      <c r="C111" s="307" t="s">
        <v>230</v>
      </c>
      <c r="D111" s="307"/>
      <c r="E111" s="308"/>
      <c r="F111" s="306">
        <f>SUM(F112)</f>
        <v>6335.4</v>
      </c>
      <c r="G111" s="306">
        <f>SUM(G112)</f>
        <v>6335.4</v>
      </c>
      <c r="H111" s="306">
        <f>SUM(H112)</f>
        <v>6335.4</v>
      </c>
    </row>
    <row r="112" spans="2:8" s="85" customFormat="1" ht="22.8">
      <c r="B112" s="286" t="s">
        <v>225</v>
      </c>
      <c r="C112" s="304" t="s">
        <v>231</v>
      </c>
      <c r="D112" s="304"/>
      <c r="E112" s="305"/>
      <c r="F112" s="306">
        <f>SUM(F113+F116)</f>
        <v>6335.4</v>
      </c>
      <c r="G112" s="306">
        <f>SUM(G113+G116)</f>
        <v>6335.4</v>
      </c>
      <c r="H112" s="306">
        <f>SUM(H113+H116)</f>
        <v>6335.4</v>
      </c>
    </row>
    <row r="113" spans="2:8" ht="34.200000000000003">
      <c r="B113" s="254" t="s">
        <v>337</v>
      </c>
      <c r="C113" s="304" t="s">
        <v>231</v>
      </c>
      <c r="D113" s="320"/>
      <c r="E113" s="319"/>
      <c r="F113" s="329">
        <f>SUM(F114+F115)</f>
        <v>4866</v>
      </c>
      <c r="G113" s="329">
        <f>SUM(G114+G115)</f>
        <v>4866</v>
      </c>
      <c r="H113" s="329">
        <f t="shared" ref="H113" si="33">SUM(H114+H115)</f>
        <v>4866</v>
      </c>
    </row>
    <row r="114" spans="2:8" ht="23.4" customHeight="1">
      <c r="B114" s="285" t="s">
        <v>338</v>
      </c>
      <c r="C114" s="320" t="s">
        <v>231</v>
      </c>
      <c r="D114" s="320">
        <v>100</v>
      </c>
      <c r="F114" s="327">
        <v>2721.6</v>
      </c>
      <c r="G114" s="327">
        <v>2721.6</v>
      </c>
      <c r="H114" s="327">
        <v>2721.6</v>
      </c>
    </row>
    <row r="115" spans="2:8" ht="48">
      <c r="B115" s="285" t="s">
        <v>336</v>
      </c>
      <c r="C115" s="320" t="s">
        <v>231</v>
      </c>
      <c r="D115" s="320">
        <v>100</v>
      </c>
      <c r="E115" s="319" t="s">
        <v>104</v>
      </c>
      <c r="F115" s="327">
        <v>2144.4</v>
      </c>
      <c r="G115" s="327">
        <v>2144.4</v>
      </c>
      <c r="H115" s="327">
        <v>2144.4</v>
      </c>
    </row>
    <row r="116" spans="2:8" ht="68.400000000000006">
      <c r="B116" s="254" t="s">
        <v>339</v>
      </c>
      <c r="C116" s="304" t="s">
        <v>219</v>
      </c>
      <c r="D116" s="304"/>
      <c r="E116" s="305"/>
      <c r="F116" s="306">
        <f>SUM(F117)</f>
        <v>1469.4</v>
      </c>
      <c r="G116" s="306">
        <f>SUM(G117)</f>
        <v>1469.4</v>
      </c>
      <c r="H116" s="306">
        <f>SUM(H117)</f>
        <v>1469.4</v>
      </c>
    </row>
    <row r="117" spans="2:8" s="85" customFormat="1" ht="34.200000000000003">
      <c r="B117" s="295" t="s">
        <v>338</v>
      </c>
      <c r="C117" s="307" t="s">
        <v>231</v>
      </c>
      <c r="D117" s="307"/>
      <c r="E117" s="272"/>
      <c r="F117" s="329">
        <f>F119+F118</f>
        <v>1469.4</v>
      </c>
      <c r="G117" s="329">
        <f t="shared" ref="G117:H117" si="34">G119+G118</f>
        <v>1469.4</v>
      </c>
      <c r="H117" s="329">
        <f t="shared" si="34"/>
        <v>1469.4</v>
      </c>
    </row>
    <row r="118" spans="2:8" ht="48">
      <c r="B118" s="285" t="s">
        <v>336</v>
      </c>
      <c r="C118" s="309" t="s">
        <v>233</v>
      </c>
      <c r="D118" s="309">
        <v>100</v>
      </c>
      <c r="E118" s="310"/>
      <c r="F118" s="327">
        <v>821.88</v>
      </c>
      <c r="G118" s="327">
        <v>821.88</v>
      </c>
      <c r="H118" s="327">
        <v>821.88</v>
      </c>
    </row>
    <row r="119" spans="2:8" ht="36">
      <c r="B119" s="296" t="s">
        <v>227</v>
      </c>
      <c r="C119" s="309" t="s">
        <v>233</v>
      </c>
      <c r="D119" s="309">
        <v>100</v>
      </c>
      <c r="E119" s="310" t="s">
        <v>104</v>
      </c>
      <c r="F119" s="327">
        <v>647.52</v>
      </c>
      <c r="G119" s="327">
        <v>647.52</v>
      </c>
      <c r="H119" s="327">
        <v>647.52</v>
      </c>
    </row>
    <row r="120" spans="2:8" s="119" customFormat="1" ht="22.8">
      <c r="B120" s="280" t="s">
        <v>346</v>
      </c>
      <c r="C120" s="203" t="s">
        <v>231</v>
      </c>
      <c r="D120" s="320"/>
      <c r="E120" s="319"/>
      <c r="F120" s="329">
        <f>F121</f>
        <v>1568</v>
      </c>
      <c r="G120" s="329">
        <f>G121</f>
        <v>784.6</v>
      </c>
      <c r="H120" s="329">
        <f>H121</f>
        <v>1069.0999999999999</v>
      </c>
    </row>
    <row r="121" spans="2:8" s="119" customFormat="1" ht="48">
      <c r="B121" s="297" t="s">
        <v>336</v>
      </c>
      <c r="C121" s="202" t="s">
        <v>231</v>
      </c>
      <c r="D121" s="320">
        <v>200</v>
      </c>
      <c r="E121" s="319" t="s">
        <v>104</v>
      </c>
      <c r="F121" s="327">
        <v>1568</v>
      </c>
      <c r="G121" s="328">
        <v>784.6</v>
      </c>
      <c r="H121" s="327">
        <v>1069.0999999999999</v>
      </c>
    </row>
    <row r="122" spans="2:8" ht="22.8">
      <c r="B122" s="246" t="s">
        <v>220</v>
      </c>
      <c r="C122" s="199" t="s">
        <v>219</v>
      </c>
      <c r="D122" s="309"/>
      <c r="E122" s="310"/>
      <c r="F122" s="306">
        <f t="shared" ref="F122:H127" si="35">SUM(F123)</f>
        <v>185</v>
      </c>
      <c r="G122" s="306">
        <f t="shared" si="35"/>
        <v>185</v>
      </c>
      <c r="H122" s="306">
        <f t="shared" si="35"/>
        <v>185</v>
      </c>
    </row>
    <row r="123" spans="2:8" ht="22.8">
      <c r="B123" s="246" t="s">
        <v>234</v>
      </c>
      <c r="C123" s="200" t="s">
        <v>229</v>
      </c>
      <c r="D123" s="309"/>
      <c r="E123" s="310"/>
      <c r="F123" s="306">
        <f t="shared" si="35"/>
        <v>185</v>
      </c>
      <c r="G123" s="306">
        <f t="shared" si="35"/>
        <v>185</v>
      </c>
      <c r="H123" s="306">
        <f t="shared" si="35"/>
        <v>185</v>
      </c>
    </row>
    <row r="124" spans="2:8">
      <c r="B124" s="246" t="s">
        <v>223</v>
      </c>
      <c r="C124" s="200" t="s">
        <v>230</v>
      </c>
      <c r="D124" s="307"/>
      <c r="E124" s="308"/>
      <c r="F124" s="306">
        <f t="shared" si="35"/>
        <v>185</v>
      </c>
      <c r="G124" s="306">
        <f t="shared" si="35"/>
        <v>185</v>
      </c>
      <c r="H124" s="306">
        <f t="shared" si="35"/>
        <v>185</v>
      </c>
    </row>
    <row r="125" spans="2:8" ht="22.8">
      <c r="B125" s="246" t="s">
        <v>225</v>
      </c>
      <c r="C125" s="200" t="s">
        <v>231</v>
      </c>
      <c r="D125" s="309"/>
      <c r="E125" s="310"/>
      <c r="F125" s="313">
        <f t="shared" si="35"/>
        <v>185</v>
      </c>
      <c r="G125" s="313">
        <f t="shared" si="35"/>
        <v>185</v>
      </c>
      <c r="H125" s="313">
        <f t="shared" si="35"/>
        <v>185</v>
      </c>
    </row>
    <row r="126" spans="2:8" ht="48">
      <c r="B126" s="285" t="s">
        <v>336</v>
      </c>
      <c r="C126" s="201" t="s">
        <v>231</v>
      </c>
      <c r="D126" s="309">
        <v>200</v>
      </c>
      <c r="E126" s="310" t="s">
        <v>102</v>
      </c>
      <c r="F126" s="313">
        <v>185</v>
      </c>
      <c r="G126" s="313">
        <v>185</v>
      </c>
      <c r="H126" s="313">
        <v>185</v>
      </c>
    </row>
    <row r="127" spans="2:8" s="119" customFormat="1" ht="22.8">
      <c r="B127" s="250" t="s">
        <v>220</v>
      </c>
      <c r="C127" s="330" t="s">
        <v>219</v>
      </c>
      <c r="D127" s="320"/>
      <c r="E127" s="331"/>
      <c r="F127" s="306">
        <f>SUM(F128)</f>
        <v>294.31</v>
      </c>
      <c r="G127" s="306">
        <f t="shared" si="35"/>
        <v>0</v>
      </c>
      <c r="H127" s="306">
        <f t="shared" si="35"/>
        <v>0</v>
      </c>
    </row>
    <row r="128" spans="2:8" ht="22.8">
      <c r="B128" s="250" t="s">
        <v>236</v>
      </c>
      <c r="C128" s="203" t="s">
        <v>229</v>
      </c>
      <c r="D128" s="309"/>
      <c r="E128" s="310"/>
      <c r="F128" s="329">
        <f>SUM(F129)</f>
        <v>294.31</v>
      </c>
      <c r="G128" s="329">
        <f>SUM(G129)</f>
        <v>0</v>
      </c>
      <c r="H128" s="329">
        <f>SUM(H129)</f>
        <v>0</v>
      </c>
    </row>
    <row r="129" spans="2:8">
      <c r="B129" s="250" t="s">
        <v>223</v>
      </c>
      <c r="C129" s="203" t="s">
        <v>230</v>
      </c>
      <c r="D129" s="309"/>
      <c r="E129" s="310"/>
      <c r="F129" s="329">
        <f>SUM(F130+F133)</f>
        <v>294.31</v>
      </c>
      <c r="G129" s="329">
        <f>SUM(G130+G133)</f>
        <v>0</v>
      </c>
      <c r="H129" s="329">
        <f>SUM(H130+H133)</f>
        <v>0</v>
      </c>
    </row>
    <row r="130" spans="2:8" s="119" customFormat="1" ht="57">
      <c r="B130" s="250" t="s">
        <v>268</v>
      </c>
      <c r="C130" s="203" t="s">
        <v>237</v>
      </c>
      <c r="D130" s="304"/>
      <c r="E130" s="305"/>
      <c r="F130" s="329">
        <f>SUM(F132)</f>
        <v>251.31</v>
      </c>
      <c r="G130" s="329">
        <f>SUM(G132)</f>
        <v>0</v>
      </c>
      <c r="H130" s="329">
        <f>SUM(H132)</f>
        <v>0</v>
      </c>
    </row>
    <row r="131" spans="2:8">
      <c r="B131" s="254" t="s">
        <v>340</v>
      </c>
      <c r="C131" s="203" t="s">
        <v>237</v>
      </c>
      <c r="D131" s="309"/>
      <c r="E131" s="310"/>
      <c r="F131" s="329">
        <f>F132</f>
        <v>251.31</v>
      </c>
      <c r="G131" s="329">
        <f t="shared" ref="G131:H131" si="36">G132</f>
        <v>0</v>
      </c>
      <c r="H131" s="329">
        <f t="shared" si="36"/>
        <v>0</v>
      </c>
    </row>
    <row r="132" spans="2:8" ht="48">
      <c r="B132" s="285" t="s">
        <v>341</v>
      </c>
      <c r="C132" s="202" t="s">
        <v>237</v>
      </c>
      <c r="D132" s="309">
        <v>500</v>
      </c>
      <c r="E132" s="310" t="s">
        <v>106</v>
      </c>
      <c r="F132" s="327">
        <v>251.31</v>
      </c>
      <c r="G132" s="276">
        <v>0</v>
      </c>
      <c r="H132" s="327">
        <f t="shared" ref="H132" si="37">SUM(H133)</f>
        <v>0</v>
      </c>
    </row>
    <row r="133" spans="2:8" ht="68.400000000000006">
      <c r="B133" s="250" t="s">
        <v>238</v>
      </c>
      <c r="C133" s="203" t="s">
        <v>239</v>
      </c>
      <c r="D133" s="309"/>
      <c r="F133" s="329">
        <f t="shared" ref="F133:H133" si="38">SUM(F135)</f>
        <v>43</v>
      </c>
      <c r="G133" s="329">
        <f t="shared" si="38"/>
        <v>0</v>
      </c>
      <c r="H133" s="329">
        <f t="shared" si="38"/>
        <v>0</v>
      </c>
    </row>
    <row r="134" spans="2:8">
      <c r="B134" s="254" t="s">
        <v>340</v>
      </c>
      <c r="C134" s="203" t="s">
        <v>239</v>
      </c>
      <c r="D134" s="309"/>
      <c r="E134" s="310"/>
      <c r="F134" s="332">
        <f>F135</f>
        <v>43</v>
      </c>
      <c r="G134" s="332">
        <f t="shared" ref="G134:H134" si="39">G135</f>
        <v>0</v>
      </c>
      <c r="H134" s="333">
        <f t="shared" si="39"/>
        <v>0</v>
      </c>
    </row>
    <row r="135" spans="2:8" ht="48">
      <c r="B135" s="285" t="s">
        <v>341</v>
      </c>
      <c r="C135" s="202" t="s">
        <v>239</v>
      </c>
      <c r="D135" s="309">
        <v>500</v>
      </c>
      <c r="E135" s="310" t="s">
        <v>106</v>
      </c>
      <c r="F135" s="327">
        <v>43</v>
      </c>
      <c r="G135" s="334">
        <v>0</v>
      </c>
      <c r="H135" s="335">
        <v>0</v>
      </c>
    </row>
    <row r="136" spans="2:8" s="119" customFormat="1" ht="22.8">
      <c r="B136" s="280" t="s">
        <v>220</v>
      </c>
      <c r="C136" s="181" t="s">
        <v>219</v>
      </c>
      <c r="D136" s="320"/>
      <c r="E136" s="319"/>
      <c r="F136" s="306">
        <f>SUM(F137)</f>
        <v>3.52</v>
      </c>
      <c r="G136" s="306">
        <f t="shared" ref="F136:H141" si="40">SUM(G137)</f>
        <v>3.52</v>
      </c>
      <c r="H136" s="306">
        <f t="shared" si="40"/>
        <v>3.52</v>
      </c>
    </row>
    <row r="137" spans="2:8" ht="22.8">
      <c r="B137" s="254" t="s">
        <v>234</v>
      </c>
      <c r="C137" s="336" t="s">
        <v>229</v>
      </c>
      <c r="D137" s="309"/>
      <c r="E137" s="310"/>
      <c r="F137" s="306">
        <f t="shared" si="40"/>
        <v>3.52</v>
      </c>
      <c r="G137" s="306">
        <f t="shared" si="40"/>
        <v>3.52</v>
      </c>
      <c r="H137" s="306">
        <f t="shared" si="40"/>
        <v>3.52</v>
      </c>
    </row>
    <row r="138" spans="2:8">
      <c r="B138" s="254" t="s">
        <v>223</v>
      </c>
      <c r="C138" s="336" t="s">
        <v>230</v>
      </c>
      <c r="D138" s="309"/>
      <c r="E138" s="310"/>
      <c r="F138" s="306">
        <f t="shared" si="40"/>
        <v>3.52</v>
      </c>
      <c r="G138" s="306">
        <f t="shared" si="40"/>
        <v>3.52</v>
      </c>
      <c r="H138" s="306">
        <f t="shared" si="40"/>
        <v>3.52</v>
      </c>
    </row>
    <row r="139" spans="2:8" ht="79.8">
      <c r="B139" s="254" t="s">
        <v>240</v>
      </c>
      <c r="C139" s="307" t="s">
        <v>241</v>
      </c>
      <c r="D139" s="309"/>
      <c r="E139" s="310"/>
      <c r="F139" s="306">
        <f t="shared" si="40"/>
        <v>3.52</v>
      </c>
      <c r="G139" s="306">
        <f t="shared" si="40"/>
        <v>3.52</v>
      </c>
      <c r="H139" s="306">
        <f t="shared" si="40"/>
        <v>3.52</v>
      </c>
    </row>
    <row r="140" spans="2:8" ht="22.8">
      <c r="B140" s="254" t="s">
        <v>346</v>
      </c>
      <c r="C140" s="307" t="s">
        <v>241</v>
      </c>
      <c r="D140" s="309"/>
      <c r="F140" s="306">
        <f t="shared" si="40"/>
        <v>3.52</v>
      </c>
      <c r="G140" s="306">
        <f t="shared" si="40"/>
        <v>3.52</v>
      </c>
      <c r="H140" s="306">
        <f t="shared" si="40"/>
        <v>3.52</v>
      </c>
    </row>
    <row r="141" spans="2:8" ht="48">
      <c r="B141" s="285" t="s">
        <v>336</v>
      </c>
      <c r="C141" s="307" t="s">
        <v>241</v>
      </c>
      <c r="D141" s="309"/>
      <c r="E141" s="310"/>
      <c r="F141" s="306">
        <f t="shared" si="40"/>
        <v>3.52</v>
      </c>
      <c r="G141" s="306">
        <f t="shared" si="40"/>
        <v>3.52</v>
      </c>
      <c r="H141" s="306">
        <f t="shared" si="40"/>
        <v>3.52</v>
      </c>
    </row>
    <row r="142" spans="2:8" ht="36">
      <c r="B142" s="298" t="s">
        <v>242</v>
      </c>
      <c r="C142" s="309" t="s">
        <v>241</v>
      </c>
      <c r="D142" s="309">
        <v>200</v>
      </c>
      <c r="E142" s="310" t="s">
        <v>110</v>
      </c>
      <c r="F142" s="314">
        <v>3.52</v>
      </c>
      <c r="G142" s="314">
        <v>3.52</v>
      </c>
      <c r="H142" s="314">
        <v>3.52</v>
      </c>
    </row>
    <row r="143" spans="2:8" ht="22.8">
      <c r="B143" s="246" t="s">
        <v>270</v>
      </c>
      <c r="C143" s="199" t="s">
        <v>243</v>
      </c>
      <c r="D143" s="309"/>
      <c r="E143" s="310"/>
      <c r="F143" s="318">
        <f>F144</f>
        <v>60</v>
      </c>
      <c r="G143" s="318">
        <f t="shared" ref="G143:H145" si="41">G144</f>
        <v>60</v>
      </c>
      <c r="H143" s="337">
        <f t="shared" si="41"/>
        <v>60</v>
      </c>
    </row>
    <row r="144" spans="2:8" ht="22.8">
      <c r="B144" s="246" t="s">
        <v>271</v>
      </c>
      <c r="C144" s="199" t="s">
        <v>244</v>
      </c>
      <c r="D144" s="304"/>
      <c r="E144" s="305"/>
      <c r="F144" s="338">
        <f>F145</f>
        <v>60</v>
      </c>
      <c r="G144" s="338">
        <f t="shared" si="41"/>
        <v>60</v>
      </c>
      <c r="H144" s="338">
        <f t="shared" si="41"/>
        <v>60</v>
      </c>
    </row>
    <row r="145" spans="2:8" ht="45.6">
      <c r="B145" s="254" t="s">
        <v>344</v>
      </c>
      <c r="C145" s="200" t="s">
        <v>248</v>
      </c>
      <c r="D145" s="304"/>
      <c r="E145" s="305"/>
      <c r="F145" s="338">
        <f>F146</f>
        <v>60</v>
      </c>
      <c r="G145" s="338">
        <f t="shared" si="41"/>
        <v>60</v>
      </c>
      <c r="H145" s="338">
        <f t="shared" si="41"/>
        <v>60</v>
      </c>
    </row>
    <row r="146" spans="2:8">
      <c r="B146" s="299" t="s">
        <v>343</v>
      </c>
      <c r="C146" s="200" t="s">
        <v>248</v>
      </c>
      <c r="D146" s="304"/>
      <c r="E146" s="305"/>
      <c r="F146" s="315">
        <f>SUM(F147)</f>
        <v>60</v>
      </c>
      <c r="G146" s="338">
        <f>G147</f>
        <v>60</v>
      </c>
      <c r="H146" s="315">
        <f t="shared" ref="H146" si="42">SUM(H147)</f>
        <v>60</v>
      </c>
    </row>
    <row r="147" spans="2:8" ht="24">
      <c r="B147" s="285" t="s">
        <v>342</v>
      </c>
      <c r="C147" s="201" t="s">
        <v>248</v>
      </c>
      <c r="D147" s="309">
        <v>800</v>
      </c>
      <c r="E147" s="310" t="s">
        <v>108</v>
      </c>
      <c r="F147" s="275">
        <v>60</v>
      </c>
      <c r="G147" s="276">
        <v>60</v>
      </c>
      <c r="H147" s="275">
        <v>60</v>
      </c>
    </row>
    <row r="148" spans="2:8" ht="34.200000000000003">
      <c r="B148" s="246" t="s">
        <v>249</v>
      </c>
      <c r="C148" s="200" t="s">
        <v>243</v>
      </c>
      <c r="D148" s="339"/>
      <c r="E148" s="340"/>
      <c r="F148" s="341">
        <f>SUM(F149)</f>
        <v>499.98</v>
      </c>
      <c r="G148" s="341">
        <f t="shared" ref="G148:H148" si="43">SUM(G149)</f>
        <v>0</v>
      </c>
      <c r="H148" s="341">
        <f t="shared" si="43"/>
        <v>0</v>
      </c>
    </row>
    <row r="149" spans="2:8">
      <c r="B149" s="254" t="s">
        <v>223</v>
      </c>
      <c r="C149" s="330" t="s">
        <v>244</v>
      </c>
      <c r="D149" s="309"/>
      <c r="E149" s="310"/>
      <c r="F149" s="341">
        <f>F150</f>
        <v>499.98</v>
      </c>
      <c r="G149" s="341">
        <f t="shared" ref="G149:H149" si="44">G150</f>
        <v>0</v>
      </c>
      <c r="H149" s="341">
        <f t="shared" si="44"/>
        <v>0</v>
      </c>
    </row>
    <row r="150" spans="2:8">
      <c r="B150" s="250" t="s">
        <v>223</v>
      </c>
      <c r="C150" s="330" t="s">
        <v>245</v>
      </c>
      <c r="D150" s="309"/>
      <c r="E150" s="310"/>
      <c r="F150" s="341">
        <f>SUM(F151+F155)</f>
        <v>499.98</v>
      </c>
      <c r="G150" s="329">
        <f>SUM(G151)</f>
        <v>0</v>
      </c>
      <c r="H150" s="341">
        <f t="shared" ref="H150" si="45">SUM(H151+H155)</f>
        <v>0</v>
      </c>
    </row>
    <row r="151" spans="2:8" ht="22.8">
      <c r="B151" s="254" t="s">
        <v>348</v>
      </c>
      <c r="C151" s="203" t="s">
        <v>305</v>
      </c>
      <c r="D151" s="309"/>
      <c r="F151" s="329">
        <f>SUM(F152)</f>
        <v>499.98</v>
      </c>
      <c r="G151" s="329">
        <f t="shared" ref="G151:H151" si="46">SUM(G152)</f>
        <v>0</v>
      </c>
      <c r="H151" s="329">
        <f t="shared" si="46"/>
        <v>0</v>
      </c>
    </row>
    <row r="152" spans="2:8" ht="22.8">
      <c r="B152" s="254" t="s">
        <v>346</v>
      </c>
      <c r="C152" s="203" t="s">
        <v>247</v>
      </c>
      <c r="D152" s="307"/>
      <c r="E152" s="308"/>
      <c r="F152" s="329">
        <f>F153</f>
        <v>499.98</v>
      </c>
      <c r="G152" s="329">
        <f t="shared" ref="G152:H152" si="47">G153</f>
        <v>0</v>
      </c>
      <c r="H152" s="329">
        <f t="shared" si="47"/>
        <v>0</v>
      </c>
    </row>
    <row r="153" spans="2:8">
      <c r="B153" s="285" t="s">
        <v>347</v>
      </c>
      <c r="C153" s="202" t="s">
        <v>247</v>
      </c>
      <c r="D153" s="309">
        <v>200</v>
      </c>
      <c r="E153" s="310"/>
      <c r="F153" s="327">
        <v>499.98</v>
      </c>
      <c r="G153" s="276">
        <v>0</v>
      </c>
      <c r="H153" s="327">
        <v>0</v>
      </c>
    </row>
    <row r="154" spans="2:8">
      <c r="B154" s="254" t="s">
        <v>349</v>
      </c>
      <c r="C154" s="203" t="s">
        <v>247</v>
      </c>
      <c r="D154" s="309"/>
      <c r="E154" s="308"/>
      <c r="F154" s="329">
        <f>F155</f>
        <v>0</v>
      </c>
      <c r="G154" s="329">
        <f t="shared" ref="G154:H154" si="48">G155</f>
        <v>0</v>
      </c>
      <c r="H154" s="329">
        <f t="shared" si="48"/>
        <v>0</v>
      </c>
    </row>
    <row r="155" spans="2:8">
      <c r="B155" s="285" t="s">
        <v>347</v>
      </c>
      <c r="C155" s="202" t="s">
        <v>247</v>
      </c>
      <c r="D155" s="320">
        <v>800</v>
      </c>
      <c r="E155" s="310" t="s">
        <v>110</v>
      </c>
      <c r="F155" s="327">
        <v>0</v>
      </c>
      <c r="G155" s="276">
        <v>0</v>
      </c>
      <c r="H155" s="327">
        <v>0</v>
      </c>
    </row>
    <row r="156" spans="2:8" s="119" customFormat="1" ht="34.200000000000003">
      <c r="B156" s="250" t="s">
        <v>249</v>
      </c>
      <c r="C156" s="203" t="s">
        <v>243</v>
      </c>
      <c r="D156" s="304"/>
      <c r="E156" s="305"/>
      <c r="F156" s="329">
        <f t="shared" ref="F156:H159" si="49">SUM(F157)</f>
        <v>233.1</v>
      </c>
      <c r="G156" s="341">
        <f t="shared" ref="G156:G158" si="50">G157</f>
        <v>240.8</v>
      </c>
      <c r="H156" s="329">
        <f t="shared" si="49"/>
        <v>0</v>
      </c>
    </row>
    <row r="157" spans="2:8">
      <c r="B157" s="250" t="s">
        <v>223</v>
      </c>
      <c r="C157" s="342" t="s">
        <v>244</v>
      </c>
      <c r="D157" s="304"/>
      <c r="E157" s="305"/>
      <c r="F157" s="315">
        <f t="shared" si="49"/>
        <v>233.1</v>
      </c>
      <c r="G157" s="338">
        <f t="shared" si="50"/>
        <v>240.8</v>
      </c>
      <c r="H157" s="315">
        <f t="shared" si="49"/>
        <v>0</v>
      </c>
    </row>
    <row r="158" spans="2:8">
      <c r="B158" s="250" t="s">
        <v>223</v>
      </c>
      <c r="C158" s="200" t="s">
        <v>245</v>
      </c>
      <c r="D158" s="304"/>
      <c r="E158" s="305"/>
      <c r="F158" s="315">
        <f>SUM(F159)</f>
        <v>233.1</v>
      </c>
      <c r="G158" s="338">
        <f t="shared" si="50"/>
        <v>240.8</v>
      </c>
      <c r="H158" s="315">
        <f t="shared" si="49"/>
        <v>0</v>
      </c>
    </row>
    <row r="159" spans="2:8" ht="45.6">
      <c r="B159" s="246" t="s">
        <v>289</v>
      </c>
      <c r="C159" s="200" t="s">
        <v>250</v>
      </c>
      <c r="D159" s="304"/>
      <c r="E159" s="305"/>
      <c r="F159" s="315">
        <f>SUM(F160)</f>
        <v>233.1</v>
      </c>
      <c r="G159" s="315">
        <f t="shared" ref="G159" si="51">SUM(G160)</f>
        <v>240.8</v>
      </c>
      <c r="H159" s="315">
        <f t="shared" si="49"/>
        <v>0</v>
      </c>
    </row>
    <row r="160" spans="2:8" ht="34.200000000000003">
      <c r="B160" s="254" t="s">
        <v>337</v>
      </c>
      <c r="C160" s="200" t="s">
        <v>250</v>
      </c>
      <c r="D160" s="320"/>
      <c r="F160" s="326">
        <f>F161</f>
        <v>233.1</v>
      </c>
      <c r="G160" s="326">
        <f t="shared" ref="G160:H160" si="52">G161</f>
        <v>240.8</v>
      </c>
      <c r="H160" s="326">
        <f t="shared" si="52"/>
        <v>0</v>
      </c>
    </row>
    <row r="161" spans="2:8">
      <c r="B161" s="285" t="s">
        <v>350</v>
      </c>
      <c r="C161" s="201" t="s">
        <v>250</v>
      </c>
      <c r="D161" s="320">
        <v>100</v>
      </c>
      <c r="E161" s="319" t="s">
        <v>114</v>
      </c>
      <c r="F161" s="275">
        <v>233.1</v>
      </c>
      <c r="G161" s="276">
        <v>240.8</v>
      </c>
      <c r="H161" s="275">
        <v>0</v>
      </c>
    </row>
    <row r="162" spans="2:8" ht="34.200000000000003">
      <c r="B162" s="254" t="s">
        <v>249</v>
      </c>
      <c r="C162" s="200" t="s">
        <v>243</v>
      </c>
      <c r="D162" s="343"/>
      <c r="E162" s="344"/>
      <c r="F162" s="315">
        <f t="shared" ref="F162:H165" si="53">F163</f>
        <v>20</v>
      </c>
      <c r="G162" s="315">
        <f t="shared" si="53"/>
        <v>0</v>
      </c>
      <c r="H162" s="315">
        <f t="shared" si="53"/>
        <v>0</v>
      </c>
    </row>
    <row r="163" spans="2:8">
      <c r="B163" s="254" t="s">
        <v>223</v>
      </c>
      <c r="C163" s="200" t="s">
        <v>244</v>
      </c>
      <c r="D163" s="343"/>
      <c r="E163" s="344"/>
      <c r="F163" s="315">
        <f t="shared" si="53"/>
        <v>20</v>
      </c>
      <c r="G163" s="315">
        <f t="shared" si="53"/>
        <v>0</v>
      </c>
      <c r="H163" s="315">
        <f t="shared" si="53"/>
        <v>0</v>
      </c>
    </row>
    <row r="164" spans="2:8">
      <c r="B164" s="254" t="s">
        <v>223</v>
      </c>
      <c r="C164" s="200" t="s">
        <v>245</v>
      </c>
      <c r="D164" s="343"/>
      <c r="E164" s="344"/>
      <c r="F164" s="315">
        <f t="shared" si="53"/>
        <v>20</v>
      </c>
      <c r="G164" s="315">
        <f t="shared" si="53"/>
        <v>0</v>
      </c>
      <c r="H164" s="315">
        <f t="shared" si="53"/>
        <v>0</v>
      </c>
    </row>
    <row r="165" spans="2:8" ht="22.8">
      <c r="B165" s="254" t="s">
        <v>346</v>
      </c>
      <c r="C165" s="200" t="s">
        <v>406</v>
      </c>
      <c r="D165" s="343"/>
      <c r="E165" s="344"/>
      <c r="F165" s="315">
        <f t="shared" si="53"/>
        <v>20</v>
      </c>
      <c r="G165" s="315">
        <f t="shared" si="53"/>
        <v>0</v>
      </c>
      <c r="H165" s="315">
        <f t="shared" si="53"/>
        <v>0</v>
      </c>
    </row>
    <row r="166" spans="2:8" ht="36">
      <c r="B166" s="285" t="s">
        <v>352</v>
      </c>
      <c r="C166" s="201" t="s">
        <v>406</v>
      </c>
      <c r="D166" s="343">
        <v>200</v>
      </c>
      <c r="E166" s="344" t="s">
        <v>120</v>
      </c>
      <c r="F166" s="275">
        <v>20</v>
      </c>
      <c r="G166" s="276">
        <f>G168</f>
        <v>0</v>
      </c>
      <c r="H166" s="275">
        <v>0</v>
      </c>
    </row>
    <row r="167" spans="2:8" ht="34.200000000000003">
      <c r="B167" s="246" t="s">
        <v>249</v>
      </c>
      <c r="C167" s="199" t="s">
        <v>243</v>
      </c>
      <c r="D167" s="320"/>
      <c r="E167" s="310"/>
      <c r="F167" s="345">
        <f t="shared" ref="F167:H169" si="54">SUM(F168)</f>
        <v>300</v>
      </c>
      <c r="G167" s="338">
        <f t="shared" ref="G167:G169" si="55">G168</f>
        <v>0</v>
      </c>
      <c r="H167" s="345">
        <f t="shared" si="54"/>
        <v>0</v>
      </c>
    </row>
    <row r="168" spans="2:8">
      <c r="B168" s="246" t="s">
        <v>223</v>
      </c>
      <c r="C168" s="200" t="s">
        <v>244</v>
      </c>
      <c r="D168" s="309"/>
      <c r="E168" s="310"/>
      <c r="F168" s="315">
        <f t="shared" si="54"/>
        <v>300</v>
      </c>
      <c r="G168" s="338">
        <f t="shared" si="55"/>
        <v>0</v>
      </c>
      <c r="H168" s="315">
        <f t="shared" si="54"/>
        <v>0</v>
      </c>
    </row>
    <row r="169" spans="2:8">
      <c r="B169" s="246" t="s">
        <v>223</v>
      </c>
      <c r="C169" s="200" t="s">
        <v>245</v>
      </c>
      <c r="D169" s="309"/>
      <c r="E169" s="310"/>
      <c r="F169" s="315">
        <f t="shared" si="54"/>
        <v>300</v>
      </c>
      <c r="G169" s="338">
        <f t="shared" si="55"/>
        <v>0</v>
      </c>
      <c r="H169" s="315">
        <f t="shared" si="54"/>
        <v>0</v>
      </c>
    </row>
    <row r="170" spans="2:8" ht="22.8">
      <c r="B170" s="246" t="s">
        <v>277</v>
      </c>
      <c r="C170" s="200" t="s">
        <v>251</v>
      </c>
      <c r="D170" s="309"/>
      <c r="E170" s="310"/>
      <c r="F170" s="315">
        <f>SUM(F171)</f>
        <v>300</v>
      </c>
      <c r="G170" s="315">
        <f>SUM(G171)</f>
        <v>0</v>
      </c>
      <c r="H170" s="315">
        <f>SUM(H171)</f>
        <v>0</v>
      </c>
    </row>
    <row r="171" spans="2:8" ht="22.8">
      <c r="B171" s="254" t="s">
        <v>346</v>
      </c>
      <c r="C171" s="200" t="s">
        <v>251</v>
      </c>
      <c r="E171" s="310"/>
      <c r="F171" s="326">
        <f>F172</f>
        <v>300</v>
      </c>
      <c r="G171" s="326">
        <f t="shared" ref="G171:H171" si="56">G172</f>
        <v>0</v>
      </c>
      <c r="H171" s="326">
        <f t="shared" si="56"/>
        <v>0</v>
      </c>
    </row>
    <row r="172" spans="2:8">
      <c r="B172" s="285" t="s">
        <v>347</v>
      </c>
      <c r="C172" s="201" t="s">
        <v>251</v>
      </c>
      <c r="D172" s="309">
        <v>200</v>
      </c>
      <c r="E172" s="310" t="s">
        <v>126</v>
      </c>
      <c r="F172" s="275">
        <v>300</v>
      </c>
      <c r="G172" s="276">
        <v>0</v>
      </c>
      <c r="H172" s="275">
        <v>0</v>
      </c>
    </row>
    <row r="173" spans="2:8" ht="34.200000000000003">
      <c r="B173" s="246" t="s">
        <v>249</v>
      </c>
      <c r="C173" s="199" t="s">
        <v>243</v>
      </c>
      <c r="D173" s="320"/>
      <c r="E173" s="310"/>
      <c r="F173" s="326">
        <f t="shared" ref="F173:H177" si="57">F174</f>
        <v>500</v>
      </c>
      <c r="G173" s="326">
        <f t="shared" si="57"/>
        <v>0</v>
      </c>
      <c r="H173" s="326">
        <f t="shared" si="57"/>
        <v>0</v>
      </c>
    </row>
    <row r="174" spans="2:8">
      <c r="B174" s="246" t="s">
        <v>223</v>
      </c>
      <c r="C174" s="342" t="s">
        <v>244</v>
      </c>
      <c r="D174" s="309"/>
      <c r="E174" s="310"/>
      <c r="F174" s="326">
        <f t="shared" si="57"/>
        <v>500</v>
      </c>
      <c r="G174" s="326">
        <f t="shared" si="57"/>
        <v>0</v>
      </c>
      <c r="H174" s="326">
        <f t="shared" si="57"/>
        <v>0</v>
      </c>
    </row>
    <row r="175" spans="2:8">
      <c r="B175" s="246" t="s">
        <v>223</v>
      </c>
      <c r="C175" s="342" t="s">
        <v>245</v>
      </c>
      <c r="E175" s="310"/>
      <c r="F175" s="326">
        <f t="shared" si="57"/>
        <v>500</v>
      </c>
      <c r="G175" s="326">
        <f t="shared" si="57"/>
        <v>0</v>
      </c>
      <c r="H175" s="326">
        <f t="shared" si="57"/>
        <v>0</v>
      </c>
    </row>
    <row r="176" spans="2:8" ht="34.200000000000003">
      <c r="B176" s="246" t="s">
        <v>278</v>
      </c>
      <c r="C176" s="200" t="s">
        <v>252</v>
      </c>
      <c r="D176" s="309"/>
      <c r="E176" s="305"/>
      <c r="F176" s="326">
        <f t="shared" si="57"/>
        <v>500</v>
      </c>
      <c r="G176" s="326">
        <f t="shared" si="57"/>
        <v>0</v>
      </c>
      <c r="H176" s="326">
        <f t="shared" si="57"/>
        <v>0</v>
      </c>
    </row>
    <row r="177" spans="2:8" ht="22.8">
      <c r="B177" s="254" t="s">
        <v>346</v>
      </c>
      <c r="C177" s="200" t="s">
        <v>252</v>
      </c>
      <c r="D177" s="304"/>
      <c r="F177" s="326">
        <f t="shared" si="57"/>
        <v>500</v>
      </c>
      <c r="G177" s="326">
        <f t="shared" si="57"/>
        <v>0</v>
      </c>
      <c r="H177" s="326">
        <f t="shared" si="57"/>
        <v>0</v>
      </c>
    </row>
    <row r="178" spans="2:8" ht="24">
      <c r="B178" s="285" t="s">
        <v>360</v>
      </c>
      <c r="C178" s="201" t="s">
        <v>252</v>
      </c>
      <c r="D178" s="309">
        <v>200</v>
      </c>
      <c r="E178" s="319" t="s">
        <v>130</v>
      </c>
      <c r="F178" s="275">
        <v>500</v>
      </c>
      <c r="G178" s="276">
        <v>0</v>
      </c>
      <c r="H178" s="275">
        <v>0</v>
      </c>
    </row>
    <row r="179" spans="2:8" ht="34.200000000000003">
      <c r="B179" s="246" t="s">
        <v>249</v>
      </c>
      <c r="C179" s="199" t="s">
        <v>243</v>
      </c>
      <c r="D179" s="304"/>
      <c r="E179" s="305"/>
      <c r="F179" s="338">
        <f>F181</f>
        <v>20</v>
      </c>
      <c r="G179" s="338">
        <f>G181</f>
        <v>0</v>
      </c>
      <c r="H179" s="338">
        <f>H181</f>
        <v>0</v>
      </c>
    </row>
    <row r="180" spans="2:8">
      <c r="B180" s="246" t="s">
        <v>223</v>
      </c>
      <c r="C180" s="199" t="s">
        <v>244</v>
      </c>
      <c r="D180" s="304"/>
      <c r="E180" s="305"/>
      <c r="F180" s="338">
        <f>F181</f>
        <v>20</v>
      </c>
      <c r="G180" s="338">
        <f>G181</f>
        <v>0</v>
      </c>
      <c r="H180" s="338">
        <f>H181</f>
        <v>0</v>
      </c>
    </row>
    <row r="181" spans="2:8">
      <c r="B181" s="246" t="s">
        <v>223</v>
      </c>
      <c r="C181" s="199" t="s">
        <v>245</v>
      </c>
      <c r="D181" s="304"/>
      <c r="E181" s="305"/>
      <c r="F181" s="315">
        <f>SUM(F182)</f>
        <v>20</v>
      </c>
      <c r="G181" s="338">
        <f t="shared" ref="G181:G183" si="58">G182</f>
        <v>0</v>
      </c>
      <c r="H181" s="315">
        <f t="shared" ref="H181:H183" si="59">SUM(H182)</f>
        <v>0</v>
      </c>
    </row>
    <row r="182" spans="2:8" ht="22.8">
      <c r="B182" s="254" t="s">
        <v>364</v>
      </c>
      <c r="C182" s="200" t="s">
        <v>313</v>
      </c>
      <c r="E182" s="310"/>
      <c r="F182" s="315">
        <f t="shared" ref="F182:F183" si="60">SUM(F183)</f>
        <v>20</v>
      </c>
      <c r="G182" s="338">
        <f t="shared" si="58"/>
        <v>0</v>
      </c>
      <c r="H182" s="315">
        <f t="shared" si="59"/>
        <v>0</v>
      </c>
    </row>
    <row r="183" spans="2:8" ht="22.8">
      <c r="B183" s="254" t="s">
        <v>346</v>
      </c>
      <c r="C183" s="200" t="s">
        <v>313</v>
      </c>
      <c r="D183" s="307"/>
      <c r="E183" s="308"/>
      <c r="F183" s="315">
        <f t="shared" si="60"/>
        <v>20</v>
      </c>
      <c r="G183" s="338">
        <f t="shared" si="58"/>
        <v>0</v>
      </c>
      <c r="H183" s="315">
        <f t="shared" si="59"/>
        <v>0</v>
      </c>
    </row>
    <row r="184" spans="2:8">
      <c r="B184" s="285" t="s">
        <v>347</v>
      </c>
      <c r="C184" s="201" t="s">
        <v>313</v>
      </c>
      <c r="D184" s="309">
        <v>200</v>
      </c>
      <c r="E184" s="310" t="s">
        <v>132</v>
      </c>
      <c r="F184" s="275">
        <v>20</v>
      </c>
      <c r="G184" s="276">
        <v>0</v>
      </c>
      <c r="H184" s="275">
        <v>0</v>
      </c>
    </row>
    <row r="185" spans="2:8" ht="34.200000000000003">
      <c r="B185" s="250" t="s">
        <v>280</v>
      </c>
      <c r="C185" s="330" t="s">
        <v>243</v>
      </c>
      <c r="D185" s="304"/>
      <c r="F185" s="306">
        <f>SUM(F186)</f>
        <v>800</v>
      </c>
      <c r="G185" s="306">
        <f>SUM(G186)</f>
        <v>0</v>
      </c>
      <c r="H185" s="306">
        <f>SUM(H186)</f>
        <v>0</v>
      </c>
    </row>
    <row r="186" spans="2:8">
      <c r="B186" s="246" t="s">
        <v>223</v>
      </c>
      <c r="C186" s="200" t="s">
        <v>244</v>
      </c>
      <c r="D186" s="307"/>
      <c r="E186" s="308"/>
      <c r="F186" s="306">
        <f>SUM(F187)</f>
        <v>800</v>
      </c>
      <c r="G186" s="306">
        <f t="shared" ref="F186:H189" si="61">SUM(G187)</f>
        <v>0</v>
      </c>
      <c r="H186" s="306">
        <f t="shared" si="61"/>
        <v>0</v>
      </c>
    </row>
    <row r="187" spans="2:8">
      <c r="B187" s="246" t="s">
        <v>223</v>
      </c>
      <c r="C187" s="200" t="s">
        <v>245</v>
      </c>
      <c r="D187" s="309"/>
      <c r="E187" s="310"/>
      <c r="F187" s="306">
        <f t="shared" si="61"/>
        <v>800</v>
      </c>
      <c r="G187" s="306">
        <f t="shared" si="61"/>
        <v>0</v>
      </c>
      <c r="H187" s="306">
        <f t="shared" si="61"/>
        <v>0</v>
      </c>
    </row>
    <row r="188" spans="2:8" ht="34.200000000000003">
      <c r="B188" s="246" t="s">
        <v>296</v>
      </c>
      <c r="C188" s="200" t="s">
        <v>253</v>
      </c>
      <c r="D188" s="309"/>
      <c r="E188" s="310"/>
      <c r="F188" s="315">
        <f>SUM(F189)</f>
        <v>800</v>
      </c>
      <c r="G188" s="338">
        <f t="shared" ref="G188:G189" si="62">G189</f>
        <v>0</v>
      </c>
      <c r="H188" s="315">
        <f t="shared" si="61"/>
        <v>0</v>
      </c>
    </row>
    <row r="189" spans="2:8" ht="22.8">
      <c r="B189" s="254" t="s">
        <v>346</v>
      </c>
      <c r="C189" s="199" t="s">
        <v>253</v>
      </c>
      <c r="D189" s="307"/>
      <c r="E189" s="308"/>
      <c r="F189" s="315">
        <f>SUM(F190)</f>
        <v>800</v>
      </c>
      <c r="G189" s="338">
        <f t="shared" si="62"/>
        <v>0</v>
      </c>
      <c r="H189" s="315">
        <f t="shared" si="61"/>
        <v>0</v>
      </c>
    </row>
    <row r="190" spans="2:8">
      <c r="B190" s="285" t="s">
        <v>347</v>
      </c>
      <c r="C190" s="201" t="s">
        <v>253</v>
      </c>
      <c r="D190" s="309">
        <v>200</v>
      </c>
      <c r="E190" s="310" t="s">
        <v>134</v>
      </c>
      <c r="F190" s="275">
        <v>800</v>
      </c>
      <c r="G190" s="276">
        <v>0</v>
      </c>
      <c r="H190" s="276">
        <v>0</v>
      </c>
    </row>
    <row r="191" spans="2:8" ht="34.200000000000003">
      <c r="B191" s="254" t="s">
        <v>249</v>
      </c>
      <c r="C191" s="199" t="s">
        <v>243</v>
      </c>
      <c r="D191" s="304"/>
      <c r="E191" s="305"/>
      <c r="F191" s="346">
        <f t="shared" ref="F191:F192" si="63">SUM(F192)</f>
        <v>1573.26</v>
      </c>
      <c r="G191" s="338">
        <f t="shared" ref="G191:G193" si="64">G192</f>
        <v>1573.26</v>
      </c>
      <c r="H191" s="346">
        <f t="shared" ref="H191:H193" si="65">SUM(H192)</f>
        <v>1573.26</v>
      </c>
    </row>
    <row r="192" spans="2:8">
      <c r="B192" s="246" t="s">
        <v>223</v>
      </c>
      <c r="C192" s="199" t="s">
        <v>244</v>
      </c>
      <c r="D192" s="304"/>
      <c r="F192" s="346">
        <f t="shared" si="63"/>
        <v>1573.26</v>
      </c>
      <c r="G192" s="338">
        <f t="shared" si="64"/>
        <v>1573.26</v>
      </c>
      <c r="H192" s="346">
        <f t="shared" si="65"/>
        <v>1573.26</v>
      </c>
    </row>
    <row r="193" spans="2:8">
      <c r="B193" s="246" t="s">
        <v>223</v>
      </c>
      <c r="C193" s="199" t="s">
        <v>245</v>
      </c>
      <c r="D193" s="307"/>
      <c r="E193" s="308"/>
      <c r="F193" s="346">
        <f>SUM(F194)</f>
        <v>1573.26</v>
      </c>
      <c r="G193" s="338">
        <f t="shared" si="64"/>
        <v>1573.26</v>
      </c>
      <c r="H193" s="346">
        <f t="shared" si="65"/>
        <v>1573.26</v>
      </c>
    </row>
    <row r="194" spans="2:8" ht="22.8">
      <c r="B194" s="246" t="s">
        <v>254</v>
      </c>
      <c r="C194" s="200" t="s">
        <v>255</v>
      </c>
      <c r="D194" s="309"/>
      <c r="E194" s="310"/>
      <c r="F194" s="346">
        <f>SUM(F195)</f>
        <v>1573.26</v>
      </c>
      <c r="G194" s="346">
        <f>SUM(G195)</f>
        <v>1573.26</v>
      </c>
      <c r="H194" s="346">
        <f>SUM(H195)</f>
        <v>1573.26</v>
      </c>
    </row>
    <row r="195" spans="2:8" ht="22.8">
      <c r="B195" s="254" t="s">
        <v>383</v>
      </c>
      <c r="C195" s="200" t="s">
        <v>255</v>
      </c>
      <c r="D195" s="309"/>
      <c r="E195" s="308"/>
      <c r="F195" s="346">
        <f>SUM(F196)</f>
        <v>1573.26</v>
      </c>
      <c r="G195" s="346">
        <f>SUM(G196)</f>
        <v>1573.26</v>
      </c>
      <c r="H195" s="346">
        <f>SUM(H196)</f>
        <v>1573.26</v>
      </c>
    </row>
    <row r="196" spans="2:8" ht="24" customHeight="1">
      <c r="B196" s="285" t="s">
        <v>384</v>
      </c>
      <c r="C196" s="201" t="s">
        <v>255</v>
      </c>
      <c r="D196" s="309">
        <v>300</v>
      </c>
      <c r="E196" s="310">
        <v>1001</v>
      </c>
      <c r="F196" s="347">
        <v>1573.26</v>
      </c>
      <c r="G196" s="347">
        <v>1573.26</v>
      </c>
      <c r="H196" s="347">
        <v>1573.26</v>
      </c>
    </row>
    <row r="197" spans="2:8" ht="34.200000000000003">
      <c r="B197" s="254" t="s">
        <v>249</v>
      </c>
      <c r="C197" s="199" t="s">
        <v>243</v>
      </c>
      <c r="D197" s="304"/>
      <c r="E197" s="310"/>
      <c r="F197" s="306">
        <f>SUM(F198)</f>
        <v>1500</v>
      </c>
      <c r="G197" s="306">
        <f>SUM(G198)</f>
        <v>1000</v>
      </c>
      <c r="H197" s="306">
        <f>SUM(H198)</f>
        <v>1000</v>
      </c>
    </row>
    <row r="198" spans="2:8">
      <c r="B198" s="254" t="s">
        <v>223</v>
      </c>
      <c r="C198" s="199" t="s">
        <v>244</v>
      </c>
      <c r="D198" s="309"/>
      <c r="E198" s="310"/>
      <c r="F198" s="306">
        <f t="shared" ref="F198:H199" si="66">SUM(F200)</f>
        <v>1500</v>
      </c>
      <c r="G198" s="306">
        <f t="shared" si="66"/>
        <v>1000</v>
      </c>
      <c r="H198" s="306">
        <f t="shared" si="66"/>
        <v>1000</v>
      </c>
    </row>
    <row r="199" spans="2:8">
      <c r="B199" s="254" t="s">
        <v>223</v>
      </c>
      <c r="C199" s="199" t="s">
        <v>245</v>
      </c>
      <c r="D199" s="309"/>
      <c r="E199" s="310"/>
      <c r="F199" s="306">
        <f t="shared" si="66"/>
        <v>1500</v>
      </c>
      <c r="G199" s="306">
        <f t="shared" si="66"/>
        <v>1000</v>
      </c>
      <c r="H199" s="306">
        <f t="shared" si="66"/>
        <v>1000</v>
      </c>
    </row>
    <row r="200" spans="2:8" ht="45.6">
      <c r="B200" s="254" t="s">
        <v>281</v>
      </c>
      <c r="C200" s="199" t="s">
        <v>256</v>
      </c>
      <c r="D200" s="348"/>
      <c r="E200" s="349"/>
      <c r="F200" s="306">
        <f>SUM(F201)</f>
        <v>1500</v>
      </c>
      <c r="G200" s="306">
        <f>SUM(G201)</f>
        <v>1000</v>
      </c>
      <c r="H200" s="306">
        <f t="shared" ref="H200" si="67">SUM(H201)</f>
        <v>1000</v>
      </c>
    </row>
    <row r="201" spans="2:8" ht="70.8" customHeight="1">
      <c r="B201" s="254" t="s">
        <v>381</v>
      </c>
      <c r="C201" s="199" t="s">
        <v>256</v>
      </c>
      <c r="E201" s="244"/>
      <c r="F201" s="315">
        <f>SUM(F202)</f>
        <v>1500</v>
      </c>
      <c r="G201" s="315">
        <f>SUM(G202)</f>
        <v>1000</v>
      </c>
      <c r="H201" s="315">
        <f>SUM(H202)</f>
        <v>1000</v>
      </c>
    </row>
    <row r="202" spans="2:8">
      <c r="B202" s="285" t="s">
        <v>387</v>
      </c>
      <c r="C202" s="207" t="s">
        <v>256</v>
      </c>
      <c r="D202" s="309">
        <v>600</v>
      </c>
      <c r="E202" s="310">
        <v>1101</v>
      </c>
      <c r="F202" s="275">
        <v>1500</v>
      </c>
      <c r="G202" s="276">
        <v>1000</v>
      </c>
      <c r="H202" s="275">
        <v>1000</v>
      </c>
    </row>
    <row r="203" spans="2:8">
      <c r="B203" s="296" t="s">
        <v>153</v>
      </c>
      <c r="C203" s="309"/>
      <c r="D203" s="309"/>
      <c r="E203" s="310"/>
      <c r="F203" s="314">
        <v>0</v>
      </c>
      <c r="G203" s="313">
        <v>425.5</v>
      </c>
      <c r="H203" s="313">
        <v>859</v>
      </c>
    </row>
    <row r="204" spans="2:8">
      <c r="B204" s="284" t="s">
        <v>257</v>
      </c>
      <c r="C204" s="307"/>
      <c r="D204" s="307"/>
      <c r="E204" s="308"/>
      <c r="F204" s="273">
        <f>F13+F24+F30+F36+F42+F48+F54+F60+F66+F72+F78+F84+F90+F96+F102+F156+F162+F167+F173+F179+F185+F191+F197+F203</f>
        <v>18693.43</v>
      </c>
      <c r="G204" s="273">
        <f>G13+G24+G30+G36+G42+G48+G54+G60+G66+G72+G78+G84+G90+G96+G102+G156+G162+G167+G173+G179+G185+G191+G197+G203</f>
        <v>17018.260000000002</v>
      </c>
      <c r="H204" s="273">
        <f>H13+H24+H30+H36+H42+H48+H54+H60+H66+H72+H78+H84+H90+H96+H102+H156+H162+H167+H173+H179+H185+H191+H197+H203</f>
        <v>17180.559999999998</v>
      </c>
    </row>
    <row r="205" spans="2:8">
      <c r="E205" s="350"/>
      <c r="F205" s="351"/>
      <c r="G205" s="351"/>
      <c r="H205" s="351"/>
    </row>
  </sheetData>
  <mergeCells count="6">
    <mergeCell ref="B8:H8"/>
    <mergeCell ref="F2:H2"/>
    <mergeCell ref="F3:H3"/>
    <mergeCell ref="E4:H4"/>
    <mergeCell ref="F5:H5"/>
    <mergeCell ref="B7:H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75"/>
  <sheetViews>
    <sheetView topLeftCell="A232" zoomScale="80" zoomScaleNormal="80" workbookViewId="0">
      <selection activeCell="N231" sqref="N231"/>
    </sheetView>
  </sheetViews>
  <sheetFormatPr defaultRowHeight="14.4"/>
  <cols>
    <col min="1" max="1" width="6.21875" customWidth="1"/>
    <col min="2" max="2" width="26.44140625" style="362" customWidth="1"/>
    <col min="3" max="3" width="7.109375" style="123" customWidth="1"/>
    <col min="4" max="4" width="6.33203125" style="175" customWidth="1"/>
    <col min="5" max="5" width="11.109375" style="175" customWidth="1"/>
    <col min="6" max="6" width="5.5546875" style="175" customWidth="1"/>
    <col min="7" max="7" width="7.5546875" style="212" customWidth="1"/>
    <col min="8" max="8" width="7.6640625" style="212" customWidth="1"/>
    <col min="9" max="9" width="8.6640625" style="212" customWidth="1"/>
  </cols>
  <sheetData>
    <row r="1" spans="2:9">
      <c r="B1" s="352"/>
    </row>
    <row r="2" spans="2:9">
      <c r="B2" s="353"/>
      <c r="C2" s="125"/>
      <c r="D2" s="176"/>
      <c r="E2" s="197"/>
      <c r="F2" s="197"/>
      <c r="G2" s="450" t="s">
        <v>258</v>
      </c>
      <c r="H2" s="450"/>
      <c r="I2" s="450"/>
    </row>
    <row r="3" spans="2:9">
      <c r="B3" s="353"/>
      <c r="C3" s="125"/>
      <c r="D3" s="176"/>
      <c r="E3" s="197"/>
      <c r="F3" s="197"/>
      <c r="G3" s="450" t="s">
        <v>259</v>
      </c>
      <c r="H3" s="450"/>
      <c r="I3" s="450"/>
    </row>
    <row r="4" spans="2:9">
      <c r="B4" s="353"/>
      <c r="C4" s="125"/>
      <c r="D4" s="176"/>
      <c r="E4" s="197"/>
      <c r="F4" s="197"/>
      <c r="G4" s="451" t="s">
        <v>260</v>
      </c>
      <c r="H4" s="451"/>
      <c r="I4" s="451"/>
    </row>
    <row r="5" spans="2:9" ht="15.6">
      <c r="B5" s="139" t="s">
        <v>409</v>
      </c>
      <c r="C5" s="125"/>
      <c r="D5" s="176"/>
      <c r="E5" s="451" t="s">
        <v>403</v>
      </c>
      <c r="F5" s="451"/>
      <c r="G5" s="451"/>
      <c r="H5" s="451"/>
      <c r="I5" s="451"/>
    </row>
    <row r="6" spans="2:9">
      <c r="B6" s="353"/>
      <c r="C6" s="125"/>
      <c r="D6" s="176"/>
      <c r="E6" s="197"/>
      <c r="F6" s="197"/>
      <c r="G6" s="451" t="s">
        <v>404</v>
      </c>
      <c r="H6" s="451"/>
      <c r="I6" s="451"/>
    </row>
    <row r="7" spans="2:9">
      <c r="B7" s="353"/>
      <c r="C7" s="125"/>
      <c r="D7" s="176"/>
      <c r="E7" s="198"/>
      <c r="F7" s="198"/>
      <c r="G7" s="449"/>
      <c r="H7" s="449"/>
      <c r="I7" s="449"/>
    </row>
    <row r="8" spans="2:9" ht="15.6">
      <c r="B8" s="452" t="s">
        <v>434</v>
      </c>
      <c r="C8" s="452"/>
      <c r="D8" s="452"/>
      <c r="E8" s="452"/>
      <c r="F8" s="452"/>
      <c r="G8" s="452"/>
      <c r="H8" s="452"/>
      <c r="I8" s="452"/>
    </row>
    <row r="9" spans="2:9" ht="17.399999999999999">
      <c r="B9" s="354"/>
      <c r="C9" s="126"/>
      <c r="D9" s="177"/>
      <c r="E9" s="177"/>
      <c r="F9" s="177"/>
      <c r="G9" s="453"/>
      <c r="H9" s="453"/>
      <c r="I9" s="453"/>
    </row>
    <row r="10" spans="2:9" s="124" customFormat="1" ht="13.2">
      <c r="B10" s="454" t="s">
        <v>156</v>
      </c>
      <c r="C10" s="455" t="s">
        <v>261</v>
      </c>
      <c r="D10" s="456" t="s">
        <v>262</v>
      </c>
      <c r="E10" s="459" t="s">
        <v>263</v>
      </c>
      <c r="F10" s="460" t="s">
        <v>264</v>
      </c>
      <c r="G10" s="461" t="s">
        <v>160</v>
      </c>
      <c r="H10" s="461" t="s">
        <v>160</v>
      </c>
      <c r="I10" s="461" t="s">
        <v>160</v>
      </c>
    </row>
    <row r="11" spans="2:9" s="124" customFormat="1" ht="13.2">
      <c r="B11" s="454"/>
      <c r="C11" s="455"/>
      <c r="D11" s="457"/>
      <c r="E11" s="459"/>
      <c r="F11" s="460"/>
      <c r="G11" s="461"/>
      <c r="H11" s="461"/>
      <c r="I11" s="461"/>
    </row>
    <row r="12" spans="2:9" s="124" customFormat="1" ht="26.4">
      <c r="B12" s="454"/>
      <c r="C12" s="455"/>
      <c r="D12" s="458"/>
      <c r="E12" s="459"/>
      <c r="F12" s="460"/>
      <c r="G12" s="208" t="s">
        <v>5</v>
      </c>
      <c r="H12" s="208" t="s">
        <v>401</v>
      </c>
      <c r="I12" s="208" t="s">
        <v>402</v>
      </c>
    </row>
    <row r="13" spans="2:9">
      <c r="B13" s="355">
        <v>1</v>
      </c>
      <c r="C13" s="136">
        <v>2</v>
      </c>
      <c r="D13" s="178">
        <v>4</v>
      </c>
      <c r="E13" s="178">
        <v>5</v>
      </c>
      <c r="F13" s="178">
        <v>6</v>
      </c>
      <c r="G13" s="213">
        <v>7</v>
      </c>
      <c r="H13" s="213">
        <v>8</v>
      </c>
      <c r="I13" s="213">
        <v>9</v>
      </c>
    </row>
    <row r="14" spans="2:9" ht="34.200000000000003">
      <c r="B14" s="356" t="s">
        <v>265</v>
      </c>
      <c r="C14" s="137" t="s">
        <v>81</v>
      </c>
      <c r="D14" s="179"/>
      <c r="E14" s="179"/>
      <c r="F14" s="179"/>
      <c r="G14" s="214">
        <f>G15+G82+G90+G109+G141+G199+G206+G213+G228+G242</f>
        <v>18693.52</v>
      </c>
      <c r="H14" s="214">
        <f>H15+H82+H90+H109+H141+H199+H206+H213+H228+H242</f>
        <v>17018.3</v>
      </c>
      <c r="I14" s="214">
        <f>I15+I82+I90+I109+I141+I199+I206+I213+I228+I242</f>
        <v>17180.599999999999</v>
      </c>
    </row>
    <row r="15" spans="2:9" ht="27.6">
      <c r="B15" s="357" t="s">
        <v>99</v>
      </c>
      <c r="C15" s="128"/>
      <c r="D15" s="180" t="s">
        <v>100</v>
      </c>
      <c r="E15" s="180"/>
      <c r="F15" s="180"/>
      <c r="G15" s="215">
        <f>G16+G23+G43+G53+G60</f>
        <v>10757.3</v>
      </c>
      <c r="H15" s="215">
        <f>H16+H23+H43+H53+H60</f>
        <v>9385</v>
      </c>
      <c r="I15" s="215">
        <f>I16+I23+I43+I53+I60</f>
        <v>9670</v>
      </c>
    </row>
    <row r="16" spans="2:9" ht="79.2">
      <c r="B16" s="358" t="s">
        <v>101</v>
      </c>
      <c r="C16" s="127"/>
      <c r="D16" s="179" t="s">
        <v>102</v>
      </c>
      <c r="E16" s="179"/>
      <c r="F16" s="179"/>
      <c r="G16" s="214">
        <f>G17</f>
        <v>185</v>
      </c>
      <c r="H16" s="214">
        <f>H17</f>
        <v>185</v>
      </c>
      <c r="I16" s="214">
        <f t="shared" ref="G16:I20" si="0">I17</f>
        <v>185</v>
      </c>
    </row>
    <row r="17" spans="2:9" ht="34.200000000000003">
      <c r="B17" s="356" t="s">
        <v>220</v>
      </c>
      <c r="C17" s="127"/>
      <c r="D17" s="179" t="s">
        <v>102</v>
      </c>
      <c r="E17" s="179" t="s">
        <v>219</v>
      </c>
      <c r="F17" s="179"/>
      <c r="G17" s="214">
        <f t="shared" si="0"/>
        <v>185</v>
      </c>
      <c r="H17" s="214">
        <f t="shared" si="0"/>
        <v>185</v>
      </c>
      <c r="I17" s="214">
        <f t="shared" si="0"/>
        <v>185</v>
      </c>
    </row>
    <row r="18" spans="2:9" ht="22.8">
      <c r="B18" s="356" t="s">
        <v>234</v>
      </c>
      <c r="C18" s="127"/>
      <c r="D18" s="179" t="s">
        <v>102</v>
      </c>
      <c r="E18" s="179" t="s">
        <v>229</v>
      </c>
      <c r="F18" s="179"/>
      <c r="G18" s="214">
        <f>G19</f>
        <v>185</v>
      </c>
      <c r="H18" s="214">
        <f t="shared" si="0"/>
        <v>185</v>
      </c>
      <c r="I18" s="214">
        <f>I19</f>
        <v>185</v>
      </c>
    </row>
    <row r="19" spans="2:9">
      <c r="B19" s="359" t="s">
        <v>223</v>
      </c>
      <c r="C19" s="127"/>
      <c r="D19" s="179" t="s">
        <v>102</v>
      </c>
      <c r="E19" s="179" t="s">
        <v>230</v>
      </c>
      <c r="F19" s="179"/>
      <c r="G19" s="214">
        <f t="shared" si="0"/>
        <v>185</v>
      </c>
      <c r="H19" s="214">
        <f t="shared" si="0"/>
        <v>185</v>
      </c>
      <c r="I19" s="214">
        <f t="shared" si="0"/>
        <v>185</v>
      </c>
    </row>
    <row r="20" spans="2:9" ht="22.8">
      <c r="B20" s="356" t="s">
        <v>225</v>
      </c>
      <c r="C20" s="129"/>
      <c r="D20" s="181" t="s">
        <v>102</v>
      </c>
      <c r="E20" s="181" t="s">
        <v>231</v>
      </c>
      <c r="F20" s="182"/>
      <c r="G20" s="216">
        <f>G21</f>
        <v>185</v>
      </c>
      <c r="H20" s="216">
        <f t="shared" si="0"/>
        <v>185</v>
      </c>
      <c r="I20" s="216">
        <f t="shared" si="0"/>
        <v>185</v>
      </c>
    </row>
    <row r="21" spans="2:9" ht="22.8">
      <c r="B21" s="247" t="s">
        <v>346</v>
      </c>
      <c r="C21" s="129"/>
      <c r="D21" s="181" t="s">
        <v>102</v>
      </c>
      <c r="E21" s="181" t="s">
        <v>231</v>
      </c>
      <c r="G21" s="216">
        <f>G22</f>
        <v>185</v>
      </c>
      <c r="H21" s="216">
        <f>H22</f>
        <v>185</v>
      </c>
      <c r="I21" s="216">
        <f>I22</f>
        <v>185</v>
      </c>
    </row>
    <row r="22" spans="2:9" ht="48">
      <c r="B22" s="279" t="s">
        <v>336</v>
      </c>
      <c r="C22" s="129"/>
      <c r="D22" s="182" t="s">
        <v>102</v>
      </c>
      <c r="E22" s="182" t="s">
        <v>231</v>
      </c>
      <c r="F22" s="182" t="s">
        <v>266</v>
      </c>
      <c r="G22" s="217">
        <v>185</v>
      </c>
      <c r="H22" s="217">
        <v>185</v>
      </c>
      <c r="I22" s="217">
        <v>185</v>
      </c>
    </row>
    <row r="23" spans="2:9" ht="105.6">
      <c r="B23" s="358" t="s">
        <v>103</v>
      </c>
      <c r="C23" s="127"/>
      <c r="D23" s="179" t="s">
        <v>104</v>
      </c>
      <c r="E23" s="179"/>
      <c r="F23" s="179"/>
      <c r="G23" s="214">
        <f>G24</f>
        <v>9698.5</v>
      </c>
      <c r="H23" s="214">
        <f>H24</f>
        <v>9120</v>
      </c>
      <c r="I23" s="214">
        <f>I24</f>
        <v>9404.5</v>
      </c>
    </row>
    <row r="24" spans="2:9" ht="34.200000000000003">
      <c r="B24" s="360" t="s">
        <v>235</v>
      </c>
      <c r="C24" s="128"/>
      <c r="D24" s="180" t="s">
        <v>104</v>
      </c>
      <c r="E24" s="180" t="s">
        <v>219</v>
      </c>
      <c r="F24" s="180"/>
      <c r="G24" s="215">
        <f>G25+G32</f>
        <v>9698.5</v>
      </c>
      <c r="H24" s="215">
        <f>H25+H32</f>
        <v>9120</v>
      </c>
      <c r="I24" s="215">
        <f>I25+I32</f>
        <v>9404.5</v>
      </c>
    </row>
    <row r="25" spans="2:9" ht="57">
      <c r="B25" s="356" t="s">
        <v>221</v>
      </c>
      <c r="C25" s="127"/>
      <c r="D25" s="179" t="s">
        <v>104</v>
      </c>
      <c r="E25" s="179" t="s">
        <v>222</v>
      </c>
      <c r="F25" s="179"/>
      <c r="G25" s="214">
        <f>G26</f>
        <v>1795.1</v>
      </c>
      <c r="H25" s="214">
        <f>H26</f>
        <v>2000</v>
      </c>
      <c r="I25" s="214">
        <f>I26</f>
        <v>2000</v>
      </c>
    </row>
    <row r="26" spans="2:9">
      <c r="B26" s="359" t="s">
        <v>223</v>
      </c>
      <c r="C26" s="127"/>
      <c r="D26" s="179" t="s">
        <v>104</v>
      </c>
      <c r="E26" s="179" t="s">
        <v>224</v>
      </c>
      <c r="F26" s="179"/>
      <c r="G26" s="214">
        <f>G27+G31</f>
        <v>1795.1</v>
      </c>
      <c r="H26" s="214">
        <f t="shared" ref="H26:I26" si="1">H27+H31</f>
        <v>2000</v>
      </c>
      <c r="I26" s="214">
        <f t="shared" si="1"/>
        <v>2000</v>
      </c>
    </row>
    <row r="27" spans="2:9" ht="22.8">
      <c r="B27" s="356" t="s">
        <v>225</v>
      </c>
      <c r="C27" s="129"/>
      <c r="D27" s="181" t="s">
        <v>104</v>
      </c>
      <c r="E27" s="181" t="s">
        <v>226</v>
      </c>
      <c r="F27" s="182"/>
      <c r="G27" s="216">
        <f>G29</f>
        <v>1378.8</v>
      </c>
      <c r="H27" s="216">
        <f>H29</f>
        <v>1396</v>
      </c>
      <c r="I27" s="216">
        <f>I29</f>
        <v>1396</v>
      </c>
    </row>
    <row r="28" spans="2:9" ht="34.200000000000003">
      <c r="B28" s="247" t="s">
        <v>337</v>
      </c>
      <c r="C28" s="129"/>
      <c r="D28" s="182" t="s">
        <v>104</v>
      </c>
      <c r="E28" s="181" t="s">
        <v>226</v>
      </c>
      <c r="F28" s="182"/>
      <c r="G28" s="216">
        <f>G29</f>
        <v>1378.8</v>
      </c>
      <c r="H28" s="216">
        <f>H29</f>
        <v>1396</v>
      </c>
      <c r="I28" s="216">
        <f>I29</f>
        <v>1396</v>
      </c>
    </row>
    <row r="29" spans="2:9" ht="36">
      <c r="B29" s="248" t="s">
        <v>338</v>
      </c>
      <c r="C29" s="129"/>
      <c r="D29" s="182" t="s">
        <v>104</v>
      </c>
      <c r="E29" s="182" t="s">
        <v>226</v>
      </c>
      <c r="F29" s="182" t="s">
        <v>267</v>
      </c>
      <c r="G29" s="218">
        <v>1378.8</v>
      </c>
      <c r="H29" s="218">
        <v>1396</v>
      </c>
      <c r="I29" s="218">
        <v>1396</v>
      </c>
    </row>
    <row r="30" spans="2:9" ht="68.400000000000006">
      <c r="B30" s="247" t="s">
        <v>339</v>
      </c>
      <c r="C30" s="129"/>
      <c r="D30" s="181" t="s">
        <v>104</v>
      </c>
      <c r="E30" s="181" t="s">
        <v>226</v>
      </c>
      <c r="G30" s="219">
        <f>G31</f>
        <v>416.3</v>
      </c>
      <c r="H30" s="219">
        <f>H31</f>
        <v>604</v>
      </c>
      <c r="I30" s="219">
        <f>I31</f>
        <v>604</v>
      </c>
    </row>
    <row r="31" spans="2:9" ht="36">
      <c r="B31" s="248" t="s">
        <v>338</v>
      </c>
      <c r="C31" s="128"/>
      <c r="D31" s="183" t="s">
        <v>104</v>
      </c>
      <c r="E31" s="182" t="s">
        <v>226</v>
      </c>
      <c r="F31" s="182" t="s">
        <v>267</v>
      </c>
      <c r="G31" s="220">
        <v>416.3</v>
      </c>
      <c r="H31" s="220">
        <v>604</v>
      </c>
      <c r="I31" s="220">
        <v>604</v>
      </c>
    </row>
    <row r="32" spans="2:9" ht="22.8">
      <c r="B32" s="247" t="s">
        <v>234</v>
      </c>
      <c r="C32" s="128"/>
      <c r="D32" s="180" t="s">
        <v>104</v>
      </c>
      <c r="E32" s="180" t="s">
        <v>229</v>
      </c>
      <c r="F32" s="180"/>
      <c r="G32" s="221">
        <f>SUM(G33+G41)</f>
        <v>7903.4</v>
      </c>
      <c r="H32" s="221">
        <f>SUM(H33+H41)</f>
        <v>7120</v>
      </c>
      <c r="I32" s="221">
        <f>SUM(I33+I41)</f>
        <v>7404.5</v>
      </c>
    </row>
    <row r="33" spans="2:9">
      <c r="B33" s="247" t="s">
        <v>223</v>
      </c>
      <c r="C33" s="130"/>
      <c r="D33" s="184" t="s">
        <v>104</v>
      </c>
      <c r="E33" s="184" t="s">
        <v>230</v>
      </c>
      <c r="F33" s="185"/>
      <c r="G33" s="221">
        <f>G34</f>
        <v>6335.4</v>
      </c>
      <c r="H33" s="221">
        <f t="shared" ref="H33:I33" si="2">H34</f>
        <v>6335.4</v>
      </c>
      <c r="I33" s="221">
        <f t="shared" si="2"/>
        <v>6335.4</v>
      </c>
    </row>
    <row r="34" spans="2:9" ht="22.8">
      <c r="B34" s="247" t="s">
        <v>225</v>
      </c>
      <c r="C34" s="130"/>
      <c r="D34" s="184" t="s">
        <v>104</v>
      </c>
      <c r="E34" s="184" t="s">
        <v>231</v>
      </c>
      <c r="G34" s="221">
        <f>G35+G38</f>
        <v>6335.4</v>
      </c>
      <c r="H34" s="221">
        <f>H35+H38</f>
        <v>6335.4</v>
      </c>
      <c r="I34" s="221">
        <f>I35+I38</f>
        <v>6335.4</v>
      </c>
    </row>
    <row r="35" spans="2:9" ht="34.200000000000003">
      <c r="B35" s="247" t="s">
        <v>337</v>
      </c>
      <c r="C35" s="130"/>
      <c r="D35" s="184" t="s">
        <v>104</v>
      </c>
      <c r="E35" s="184" t="s">
        <v>231</v>
      </c>
      <c r="F35" s="185"/>
      <c r="G35" s="221">
        <f>G36+G37</f>
        <v>4866</v>
      </c>
      <c r="H35" s="221">
        <f>H36+H37</f>
        <v>4866</v>
      </c>
      <c r="I35" s="221">
        <f>I36+I37</f>
        <v>4866</v>
      </c>
    </row>
    <row r="36" spans="2:9" ht="36">
      <c r="B36" s="248" t="s">
        <v>338</v>
      </c>
      <c r="C36" s="130"/>
      <c r="D36" s="185" t="s">
        <v>104</v>
      </c>
      <c r="E36" s="185" t="s">
        <v>231</v>
      </c>
      <c r="F36" s="185" t="s">
        <v>267</v>
      </c>
      <c r="G36" s="222">
        <v>2721.6</v>
      </c>
      <c r="H36" s="222">
        <v>2721.6</v>
      </c>
      <c r="I36" s="222">
        <v>2721.6</v>
      </c>
    </row>
    <row r="37" spans="2:9" ht="48">
      <c r="B37" s="248" t="s">
        <v>336</v>
      </c>
      <c r="C37" s="128"/>
      <c r="D37" s="185" t="s">
        <v>104</v>
      </c>
      <c r="E37" s="185" t="s">
        <v>231</v>
      </c>
      <c r="F37" s="185" t="s">
        <v>267</v>
      </c>
      <c r="G37" s="222">
        <v>2144.4</v>
      </c>
      <c r="H37" s="222">
        <v>2144.4</v>
      </c>
      <c r="I37" s="222">
        <v>2144.4</v>
      </c>
    </row>
    <row r="38" spans="2:9" s="85" customFormat="1" ht="68.400000000000006">
      <c r="B38" s="247" t="s">
        <v>339</v>
      </c>
      <c r="C38" s="134"/>
      <c r="D38" s="180" t="s">
        <v>104</v>
      </c>
      <c r="E38" s="184" t="s">
        <v>231</v>
      </c>
      <c r="F38" s="184"/>
      <c r="G38" s="223">
        <f>G40+G39</f>
        <v>1469.4</v>
      </c>
      <c r="H38" s="223">
        <f t="shared" ref="H38:I38" si="3">H40+H39</f>
        <v>1469.4</v>
      </c>
      <c r="I38" s="223">
        <f t="shared" si="3"/>
        <v>1469.4</v>
      </c>
    </row>
    <row r="39" spans="2:9" ht="36">
      <c r="B39" s="248" t="s">
        <v>338</v>
      </c>
      <c r="C39" s="131"/>
      <c r="D39" s="185" t="s">
        <v>104</v>
      </c>
      <c r="E39" s="185" t="s">
        <v>231</v>
      </c>
      <c r="F39" s="185" t="s">
        <v>267</v>
      </c>
      <c r="G39" s="222">
        <v>821.88</v>
      </c>
      <c r="H39" s="222">
        <v>821.88</v>
      </c>
      <c r="I39" s="222">
        <v>821.88</v>
      </c>
    </row>
    <row r="40" spans="2:9" ht="48">
      <c r="B40" s="248" t="s">
        <v>336</v>
      </c>
      <c r="C40" s="131"/>
      <c r="D40" s="185" t="s">
        <v>104</v>
      </c>
      <c r="E40" s="185" t="s">
        <v>231</v>
      </c>
      <c r="F40" s="185" t="s">
        <v>267</v>
      </c>
      <c r="G40" s="222">
        <v>647.52</v>
      </c>
      <c r="H40" s="222">
        <v>647.52</v>
      </c>
      <c r="I40" s="222">
        <v>647.52</v>
      </c>
    </row>
    <row r="41" spans="2:9" s="85" customFormat="1" ht="22.8">
      <c r="B41" s="278" t="s">
        <v>346</v>
      </c>
      <c r="C41" s="128"/>
      <c r="D41" s="180" t="s">
        <v>104</v>
      </c>
      <c r="E41" s="184" t="s">
        <v>231</v>
      </c>
      <c r="F41" s="180"/>
      <c r="G41" s="223">
        <f>G42</f>
        <v>1568</v>
      </c>
      <c r="H41" s="223">
        <f>H42</f>
        <v>784.6</v>
      </c>
      <c r="I41" s="223">
        <f>I42</f>
        <v>1069.0999999999999</v>
      </c>
    </row>
    <row r="42" spans="2:9" ht="48">
      <c r="B42" s="248" t="s">
        <v>336</v>
      </c>
      <c r="C42" s="130"/>
      <c r="D42" s="185" t="s">
        <v>104</v>
      </c>
      <c r="E42" s="185" t="s">
        <v>231</v>
      </c>
      <c r="F42" s="185" t="s">
        <v>266</v>
      </c>
      <c r="G42" s="222">
        <v>1568</v>
      </c>
      <c r="H42" s="230">
        <v>784.6</v>
      </c>
      <c r="I42" s="222">
        <v>1069.0999999999999</v>
      </c>
    </row>
    <row r="43" spans="2:9" ht="79.2">
      <c r="B43" s="299" t="s">
        <v>105</v>
      </c>
      <c r="C43" s="130"/>
      <c r="D43" s="184" t="s">
        <v>106</v>
      </c>
      <c r="E43" s="180" t="s">
        <v>311</v>
      </c>
      <c r="F43" s="185"/>
      <c r="G43" s="221">
        <f>G44</f>
        <v>294.3</v>
      </c>
      <c r="H43" s="221">
        <f>H44</f>
        <v>0</v>
      </c>
      <c r="I43" s="221">
        <f>I44</f>
        <v>0</v>
      </c>
    </row>
    <row r="44" spans="2:9" ht="34.200000000000003">
      <c r="B44" s="247" t="s">
        <v>220</v>
      </c>
      <c r="C44" s="130"/>
      <c r="D44" s="184" t="s">
        <v>106</v>
      </c>
      <c r="E44" s="180" t="s">
        <v>219</v>
      </c>
      <c r="F44" s="185"/>
      <c r="G44" s="221">
        <f t="shared" ref="G44:I47" si="4">G45</f>
        <v>294.3</v>
      </c>
      <c r="H44" s="221">
        <f t="shared" si="4"/>
        <v>0</v>
      </c>
      <c r="I44" s="221">
        <f t="shared" si="4"/>
        <v>0</v>
      </c>
    </row>
    <row r="45" spans="2:9" ht="22.8">
      <c r="B45" s="247" t="s">
        <v>234</v>
      </c>
      <c r="C45" s="128"/>
      <c r="D45" s="184" t="s">
        <v>106</v>
      </c>
      <c r="E45" s="180" t="s">
        <v>229</v>
      </c>
      <c r="F45" s="180"/>
      <c r="G45" s="221">
        <f t="shared" si="4"/>
        <v>294.3</v>
      </c>
      <c r="H45" s="221">
        <f>H46</f>
        <v>0</v>
      </c>
      <c r="I45" s="221">
        <f t="shared" si="4"/>
        <v>0</v>
      </c>
    </row>
    <row r="46" spans="2:9">
      <c r="B46" s="247" t="s">
        <v>223</v>
      </c>
      <c r="C46" s="129"/>
      <c r="D46" s="184" t="s">
        <v>106</v>
      </c>
      <c r="E46" s="184" t="s">
        <v>230</v>
      </c>
      <c r="F46" s="182"/>
      <c r="G46" s="216">
        <f>G47+G50</f>
        <v>294.3</v>
      </c>
      <c r="H46" s="216">
        <f>H47+H50</f>
        <v>0</v>
      </c>
      <c r="I46" s="216">
        <f>I47+I50</f>
        <v>0</v>
      </c>
    </row>
    <row r="47" spans="2:9" ht="68.400000000000006">
      <c r="B47" s="247" t="s">
        <v>268</v>
      </c>
      <c r="C47" s="129"/>
      <c r="D47" s="184" t="s">
        <v>106</v>
      </c>
      <c r="E47" s="184" t="s">
        <v>237</v>
      </c>
      <c r="F47" s="182"/>
      <c r="G47" s="216">
        <f t="shared" si="4"/>
        <v>251.3</v>
      </c>
      <c r="H47" s="216">
        <f t="shared" si="4"/>
        <v>0</v>
      </c>
      <c r="I47" s="216">
        <f t="shared" si="4"/>
        <v>0</v>
      </c>
    </row>
    <row r="48" spans="2:9" ht="22.8">
      <c r="B48" s="247" t="s">
        <v>340</v>
      </c>
      <c r="C48" s="127"/>
      <c r="D48" s="184" t="s">
        <v>106</v>
      </c>
      <c r="E48" s="184" t="s">
        <v>237</v>
      </c>
      <c r="F48" s="182"/>
      <c r="G48" s="216">
        <f>G49</f>
        <v>251.3</v>
      </c>
      <c r="H48" s="216">
        <f>H49</f>
        <v>0</v>
      </c>
      <c r="I48" s="216">
        <f>I49</f>
        <v>0</v>
      </c>
    </row>
    <row r="49" spans="2:9" ht="48">
      <c r="B49" s="285" t="s">
        <v>341</v>
      </c>
      <c r="C49" s="128"/>
      <c r="D49" s="185" t="s">
        <v>106</v>
      </c>
      <c r="E49" s="183" t="s">
        <v>237</v>
      </c>
      <c r="F49" s="183" t="s">
        <v>269</v>
      </c>
      <c r="G49" s="224">
        <v>251.3</v>
      </c>
      <c r="H49" s="224">
        <v>0</v>
      </c>
      <c r="I49" s="224">
        <v>0</v>
      </c>
    </row>
    <row r="50" spans="2:9" ht="79.8">
      <c r="B50" s="247" t="s">
        <v>405</v>
      </c>
      <c r="C50" s="132"/>
      <c r="D50" s="184" t="s">
        <v>106</v>
      </c>
      <c r="E50" s="184" t="s">
        <v>237</v>
      </c>
      <c r="F50" s="181"/>
      <c r="G50" s="216">
        <f>G52</f>
        <v>43</v>
      </c>
      <c r="H50" s="221">
        <f>H52</f>
        <v>0</v>
      </c>
      <c r="I50" s="221">
        <f>I52</f>
        <v>0</v>
      </c>
    </row>
    <row r="51" spans="2:9" ht="22.8">
      <c r="B51" s="247" t="s">
        <v>340</v>
      </c>
      <c r="C51" s="132"/>
      <c r="D51" s="184" t="s">
        <v>106</v>
      </c>
      <c r="E51" s="184" t="s">
        <v>237</v>
      </c>
      <c r="F51" s="181"/>
      <c r="G51" s="216">
        <f>G52</f>
        <v>43</v>
      </c>
      <c r="H51" s="216">
        <f>H52</f>
        <v>0</v>
      </c>
      <c r="I51" s="216">
        <f>I52</f>
        <v>0</v>
      </c>
    </row>
    <row r="52" spans="2:9" ht="48">
      <c r="B52" s="285" t="s">
        <v>341</v>
      </c>
      <c r="C52" s="133"/>
      <c r="D52" s="185" t="s">
        <v>106</v>
      </c>
      <c r="E52" s="183" t="s">
        <v>237</v>
      </c>
      <c r="F52" s="209" t="s">
        <v>269</v>
      </c>
      <c r="G52" s="225">
        <v>43</v>
      </c>
      <c r="H52" s="224">
        <v>0</v>
      </c>
      <c r="I52" s="224">
        <v>0</v>
      </c>
    </row>
    <row r="53" spans="2:9">
      <c r="B53" s="247" t="s">
        <v>107</v>
      </c>
      <c r="C53" s="130"/>
      <c r="D53" s="186" t="s">
        <v>108</v>
      </c>
      <c r="E53" s="196"/>
      <c r="F53" s="196"/>
      <c r="G53" s="226">
        <f t="shared" ref="G53:I53" si="5">G54</f>
        <v>60</v>
      </c>
      <c r="H53" s="229">
        <f t="shared" si="5"/>
        <v>60</v>
      </c>
      <c r="I53" s="229">
        <f t="shared" si="5"/>
        <v>60</v>
      </c>
    </row>
    <row r="54" spans="2:9" ht="34.200000000000003">
      <c r="B54" s="247" t="s">
        <v>249</v>
      </c>
      <c r="C54" s="129"/>
      <c r="D54" s="186" t="s">
        <v>108</v>
      </c>
      <c r="E54" s="191" t="s">
        <v>243</v>
      </c>
      <c r="F54" s="196"/>
      <c r="G54" s="226">
        <f>G55</f>
        <v>60</v>
      </c>
      <c r="H54" s="226">
        <f>H55</f>
        <v>60</v>
      </c>
      <c r="I54" s="226">
        <f>I55</f>
        <v>60</v>
      </c>
    </row>
    <row r="55" spans="2:9">
      <c r="B55" s="247" t="s">
        <v>223</v>
      </c>
      <c r="C55" s="127"/>
      <c r="D55" s="186" t="s">
        <v>108</v>
      </c>
      <c r="E55" s="191" t="s">
        <v>244</v>
      </c>
      <c r="F55" s="191"/>
      <c r="G55" s="227">
        <f t="shared" ref="G55:I58" si="6">G56</f>
        <v>60</v>
      </c>
      <c r="H55" s="227">
        <f t="shared" si="6"/>
        <v>60</v>
      </c>
      <c r="I55" s="227">
        <f t="shared" si="6"/>
        <v>60</v>
      </c>
    </row>
    <row r="56" spans="2:9">
      <c r="B56" s="247" t="s">
        <v>223</v>
      </c>
      <c r="C56" s="127"/>
      <c r="D56" s="186" t="s">
        <v>108</v>
      </c>
      <c r="E56" s="191" t="s">
        <v>245</v>
      </c>
      <c r="F56" s="191"/>
      <c r="G56" s="227">
        <f t="shared" si="6"/>
        <v>60</v>
      </c>
      <c r="H56" s="227">
        <v>60</v>
      </c>
      <c r="I56" s="227">
        <v>60</v>
      </c>
    </row>
    <row r="57" spans="2:9" ht="57">
      <c r="B57" s="254" t="s">
        <v>344</v>
      </c>
      <c r="C57" s="127"/>
      <c r="D57" s="186" t="s">
        <v>108</v>
      </c>
      <c r="E57" s="191" t="s">
        <v>248</v>
      </c>
      <c r="F57" s="191"/>
      <c r="G57" s="227">
        <f t="shared" si="6"/>
        <v>60</v>
      </c>
      <c r="H57" s="227">
        <f t="shared" si="6"/>
        <v>0</v>
      </c>
      <c r="I57" s="227">
        <f t="shared" si="6"/>
        <v>0</v>
      </c>
    </row>
    <row r="58" spans="2:9">
      <c r="B58" s="247" t="s">
        <v>343</v>
      </c>
      <c r="C58" s="129"/>
      <c r="D58" s="186" t="s">
        <v>108</v>
      </c>
      <c r="E58" s="191" t="s">
        <v>248</v>
      </c>
      <c r="F58" s="196"/>
      <c r="G58" s="217">
        <f t="shared" si="6"/>
        <v>60</v>
      </c>
      <c r="H58" s="217">
        <f t="shared" si="6"/>
        <v>0</v>
      </c>
      <c r="I58" s="217">
        <f t="shared" si="6"/>
        <v>0</v>
      </c>
    </row>
    <row r="59" spans="2:9" ht="24">
      <c r="B59" s="248" t="s">
        <v>342</v>
      </c>
      <c r="C59" s="129"/>
      <c r="D59" s="187" t="s">
        <v>108</v>
      </c>
      <c r="E59" s="187" t="s">
        <v>248</v>
      </c>
      <c r="F59" s="196" t="s">
        <v>272</v>
      </c>
      <c r="G59" s="217">
        <v>60</v>
      </c>
      <c r="H59" s="217">
        <v>0</v>
      </c>
      <c r="I59" s="217">
        <v>0</v>
      </c>
    </row>
    <row r="60" spans="2:9" ht="39.6">
      <c r="B60" s="411" t="s">
        <v>109</v>
      </c>
      <c r="C60" s="87"/>
      <c r="D60" s="188" t="s">
        <v>110</v>
      </c>
      <c r="E60" s="196"/>
      <c r="F60" s="196"/>
      <c r="G60" s="226">
        <f>G61+G68+G74</f>
        <v>519.5</v>
      </c>
      <c r="H60" s="226">
        <f>H61+H68+H74</f>
        <v>20</v>
      </c>
      <c r="I60" s="226">
        <f>I61+I68+I74</f>
        <v>20.5</v>
      </c>
    </row>
    <row r="61" spans="2:9" ht="34.200000000000003">
      <c r="B61" s="246" t="s">
        <v>246</v>
      </c>
      <c r="C61" s="87"/>
      <c r="D61" s="188" t="s">
        <v>110</v>
      </c>
      <c r="E61" s="199" t="s">
        <v>311</v>
      </c>
      <c r="F61" s="188"/>
      <c r="G61" s="228">
        <f t="shared" ref="G61:I63" si="7">G62</f>
        <v>16</v>
      </c>
      <c r="H61" s="228">
        <f t="shared" si="7"/>
        <v>16.5</v>
      </c>
      <c r="I61" s="228">
        <f t="shared" si="7"/>
        <v>17</v>
      </c>
    </row>
    <row r="62" spans="2:9" ht="58.2">
      <c r="B62" s="245" t="s">
        <v>288</v>
      </c>
      <c r="C62" s="69"/>
      <c r="D62" s="189" t="s">
        <v>110</v>
      </c>
      <c r="E62" s="199" t="s">
        <v>175</v>
      </c>
      <c r="F62" s="189"/>
      <c r="G62" s="229">
        <f t="shared" si="7"/>
        <v>16</v>
      </c>
      <c r="H62" s="229">
        <f t="shared" si="7"/>
        <v>16.5</v>
      </c>
      <c r="I62" s="229">
        <f t="shared" si="7"/>
        <v>17</v>
      </c>
    </row>
    <row r="63" spans="2:9" ht="24">
      <c r="B63" s="245" t="s">
        <v>162</v>
      </c>
      <c r="C63" s="69"/>
      <c r="D63" s="189" t="s">
        <v>110</v>
      </c>
      <c r="E63" s="199" t="s">
        <v>176</v>
      </c>
      <c r="F63" s="189"/>
      <c r="G63" s="229">
        <f t="shared" si="7"/>
        <v>16</v>
      </c>
      <c r="H63" s="229">
        <f t="shared" si="7"/>
        <v>16.5</v>
      </c>
      <c r="I63" s="229">
        <f t="shared" si="7"/>
        <v>17</v>
      </c>
    </row>
    <row r="64" spans="2:9" ht="57">
      <c r="B64" s="247" t="s">
        <v>345</v>
      </c>
      <c r="C64" s="69"/>
      <c r="D64" s="189" t="s">
        <v>110</v>
      </c>
      <c r="E64" s="199" t="s">
        <v>178</v>
      </c>
      <c r="F64" s="195"/>
      <c r="G64" s="229">
        <f t="shared" ref="G64:I66" si="8">G65</f>
        <v>16</v>
      </c>
      <c r="H64" s="229">
        <f t="shared" si="8"/>
        <v>16.5</v>
      </c>
      <c r="I64" s="229">
        <f t="shared" si="8"/>
        <v>17</v>
      </c>
    </row>
    <row r="65" spans="2:9" ht="68.400000000000006">
      <c r="B65" s="246" t="s">
        <v>179</v>
      </c>
      <c r="C65" s="87"/>
      <c r="D65" s="189" t="s">
        <v>110</v>
      </c>
      <c r="E65" s="200" t="s">
        <v>180</v>
      </c>
      <c r="F65" s="195"/>
      <c r="G65" s="229">
        <f t="shared" si="8"/>
        <v>16</v>
      </c>
      <c r="H65" s="229">
        <f t="shared" si="8"/>
        <v>16.5</v>
      </c>
      <c r="I65" s="229">
        <f t="shared" si="8"/>
        <v>17</v>
      </c>
    </row>
    <row r="66" spans="2:9" ht="22.8">
      <c r="B66" s="247" t="s">
        <v>346</v>
      </c>
      <c r="C66" s="87"/>
      <c r="D66" s="189" t="s">
        <v>110</v>
      </c>
      <c r="E66" s="200" t="s">
        <v>180</v>
      </c>
      <c r="F66" s="195"/>
      <c r="G66" s="229">
        <f t="shared" si="8"/>
        <v>16</v>
      </c>
      <c r="H66" s="229">
        <f t="shared" si="8"/>
        <v>16.5</v>
      </c>
      <c r="I66" s="229">
        <f t="shared" si="8"/>
        <v>17</v>
      </c>
    </row>
    <row r="67" spans="2:9">
      <c r="B67" s="248" t="s">
        <v>347</v>
      </c>
      <c r="C67" s="93"/>
      <c r="D67" s="190" t="s">
        <v>110</v>
      </c>
      <c r="E67" s="201" t="s">
        <v>180</v>
      </c>
      <c r="F67" s="188"/>
      <c r="G67" s="230">
        <v>16</v>
      </c>
      <c r="H67" s="230">
        <v>16.5</v>
      </c>
      <c r="I67" s="230">
        <v>17</v>
      </c>
    </row>
    <row r="68" spans="2:9" ht="34.200000000000003">
      <c r="B68" s="247" t="s">
        <v>220</v>
      </c>
      <c r="C68" s="94"/>
      <c r="D68" s="189" t="s">
        <v>110</v>
      </c>
      <c r="E68" s="186" t="s">
        <v>219</v>
      </c>
      <c r="F68" s="186"/>
      <c r="G68" s="226">
        <f t="shared" ref="G68:I72" si="9">G69</f>
        <v>3.5</v>
      </c>
      <c r="H68" s="226">
        <f t="shared" si="9"/>
        <v>3.5</v>
      </c>
      <c r="I68" s="226">
        <f t="shared" si="9"/>
        <v>3.5</v>
      </c>
    </row>
    <row r="69" spans="2:9" ht="22.8">
      <c r="B69" s="247" t="s">
        <v>234</v>
      </c>
      <c r="C69" s="70"/>
      <c r="D69" s="189" t="s">
        <v>110</v>
      </c>
      <c r="E69" s="186" t="s">
        <v>229</v>
      </c>
      <c r="F69" s="187"/>
      <c r="G69" s="226">
        <f t="shared" si="9"/>
        <v>3.5</v>
      </c>
      <c r="H69" s="226">
        <f t="shared" si="9"/>
        <v>3.5</v>
      </c>
      <c r="I69" s="226">
        <f t="shared" si="9"/>
        <v>3.5</v>
      </c>
    </row>
    <row r="70" spans="2:9">
      <c r="B70" s="247" t="s">
        <v>223</v>
      </c>
      <c r="C70" s="70"/>
      <c r="D70" s="189" t="s">
        <v>110</v>
      </c>
      <c r="E70" s="186" t="s">
        <v>230</v>
      </c>
      <c r="F70" s="187"/>
      <c r="G70" s="226">
        <f t="shared" si="9"/>
        <v>3.5</v>
      </c>
      <c r="H70" s="226">
        <f t="shared" si="9"/>
        <v>3.5</v>
      </c>
      <c r="I70" s="226">
        <f t="shared" si="9"/>
        <v>3.5</v>
      </c>
    </row>
    <row r="71" spans="2:9" ht="102.6">
      <c r="B71" s="254" t="s">
        <v>240</v>
      </c>
      <c r="C71" s="87"/>
      <c r="D71" s="189" t="s">
        <v>110</v>
      </c>
      <c r="E71" s="200" t="s">
        <v>241</v>
      </c>
      <c r="F71" s="187"/>
      <c r="G71" s="226">
        <f t="shared" si="9"/>
        <v>3.5</v>
      </c>
      <c r="H71" s="226">
        <f t="shared" si="9"/>
        <v>3.5</v>
      </c>
      <c r="I71" s="226">
        <f t="shared" si="9"/>
        <v>3.5</v>
      </c>
    </row>
    <row r="72" spans="2:9" ht="22.8">
      <c r="B72" s="247" t="s">
        <v>346</v>
      </c>
      <c r="C72" s="87"/>
      <c r="D72" s="189" t="s">
        <v>110</v>
      </c>
      <c r="E72" s="200" t="s">
        <v>241</v>
      </c>
      <c r="F72" s="196"/>
      <c r="G72" s="226">
        <f t="shared" si="9"/>
        <v>3.5</v>
      </c>
      <c r="H72" s="226">
        <f t="shared" si="9"/>
        <v>3.5</v>
      </c>
      <c r="I72" s="226">
        <f t="shared" si="9"/>
        <v>3.5</v>
      </c>
    </row>
    <row r="73" spans="2:9" ht="48">
      <c r="B73" s="248" t="s">
        <v>336</v>
      </c>
      <c r="C73" s="93"/>
      <c r="D73" s="190" t="s">
        <v>110</v>
      </c>
      <c r="E73" s="201" t="s">
        <v>241</v>
      </c>
      <c r="F73" s="196" t="s">
        <v>266</v>
      </c>
      <c r="G73" s="217">
        <v>3.5</v>
      </c>
      <c r="H73" s="242">
        <v>3.5</v>
      </c>
      <c r="I73" s="217">
        <v>3.5</v>
      </c>
    </row>
    <row r="74" spans="2:9" ht="35.4">
      <c r="B74" s="245" t="s">
        <v>249</v>
      </c>
      <c r="C74" s="94"/>
      <c r="D74" s="189" t="s">
        <v>110</v>
      </c>
      <c r="E74" s="186" t="s">
        <v>243</v>
      </c>
      <c r="F74" s="188"/>
      <c r="G74" s="228">
        <f t="shared" ref="G74:I75" si="10">G75</f>
        <v>500</v>
      </c>
      <c r="H74" s="228">
        <f t="shared" si="10"/>
        <v>0</v>
      </c>
      <c r="I74" s="228">
        <f t="shared" si="10"/>
        <v>0</v>
      </c>
    </row>
    <row r="75" spans="2:9">
      <c r="B75" s="247" t="s">
        <v>223</v>
      </c>
      <c r="C75" s="128"/>
      <c r="D75" s="189" t="s">
        <v>110</v>
      </c>
      <c r="E75" s="186" t="s">
        <v>244</v>
      </c>
      <c r="F75" s="188"/>
      <c r="G75" s="228">
        <f t="shared" si="10"/>
        <v>500</v>
      </c>
      <c r="H75" s="228">
        <f t="shared" si="10"/>
        <v>0</v>
      </c>
      <c r="I75" s="228">
        <f t="shared" si="10"/>
        <v>0</v>
      </c>
    </row>
    <row r="76" spans="2:9">
      <c r="B76" s="249" t="s">
        <v>223</v>
      </c>
      <c r="C76" s="128"/>
      <c r="D76" s="189" t="s">
        <v>110</v>
      </c>
      <c r="E76" s="186" t="s">
        <v>245</v>
      </c>
      <c r="F76" s="188"/>
      <c r="G76" s="228">
        <f>G77+G80</f>
        <v>500</v>
      </c>
      <c r="H76" s="228">
        <f>H77+H80</f>
        <v>0</v>
      </c>
      <c r="I76" s="228">
        <f>I77+I80</f>
        <v>0</v>
      </c>
    </row>
    <row r="77" spans="2:9" ht="22.8">
      <c r="B77" s="247" t="s">
        <v>348</v>
      </c>
      <c r="C77" s="128"/>
      <c r="D77" s="189" t="s">
        <v>110</v>
      </c>
      <c r="E77" s="186" t="s">
        <v>247</v>
      </c>
      <c r="F77" s="188"/>
      <c r="G77" s="228">
        <f t="shared" ref="G77:I79" si="11">G78</f>
        <v>500</v>
      </c>
      <c r="H77" s="228">
        <f t="shared" si="11"/>
        <v>0</v>
      </c>
      <c r="I77" s="228">
        <f t="shared" si="11"/>
        <v>0</v>
      </c>
    </row>
    <row r="78" spans="2:9" ht="22.8">
      <c r="B78" s="247" t="s">
        <v>346</v>
      </c>
      <c r="C78" s="131"/>
      <c r="D78" s="189" t="s">
        <v>110</v>
      </c>
      <c r="E78" s="186" t="s">
        <v>247</v>
      </c>
      <c r="F78" s="190"/>
      <c r="G78" s="229">
        <f t="shared" si="11"/>
        <v>500</v>
      </c>
      <c r="H78" s="229">
        <f t="shared" si="11"/>
        <v>0</v>
      </c>
      <c r="I78" s="229">
        <f t="shared" si="11"/>
        <v>0</v>
      </c>
    </row>
    <row r="79" spans="2:9">
      <c r="B79" s="248" t="s">
        <v>347</v>
      </c>
      <c r="C79" s="131"/>
      <c r="D79" s="190" t="s">
        <v>110</v>
      </c>
      <c r="E79" s="187" t="s">
        <v>247</v>
      </c>
      <c r="F79" s="195" t="s">
        <v>266</v>
      </c>
      <c r="G79" s="230">
        <v>500</v>
      </c>
      <c r="H79" s="230">
        <f t="shared" si="11"/>
        <v>0</v>
      </c>
      <c r="I79" s="230">
        <f t="shared" si="11"/>
        <v>0</v>
      </c>
    </row>
    <row r="80" spans="2:9">
      <c r="B80" s="247" t="s">
        <v>349</v>
      </c>
      <c r="C80" s="130"/>
      <c r="D80" s="189" t="s">
        <v>110</v>
      </c>
      <c r="E80" s="186" t="s">
        <v>247</v>
      </c>
      <c r="G80" s="231">
        <f>G81</f>
        <v>0</v>
      </c>
      <c r="H80" s="231">
        <f>H81</f>
        <v>0</v>
      </c>
      <c r="I80" s="231">
        <f>I81</f>
        <v>0</v>
      </c>
    </row>
    <row r="81" spans="2:9">
      <c r="B81" s="248" t="s">
        <v>347</v>
      </c>
      <c r="C81" s="130"/>
      <c r="D81" s="190" t="s">
        <v>110</v>
      </c>
      <c r="E81" s="187" t="s">
        <v>247</v>
      </c>
      <c r="F81" s="195" t="s">
        <v>272</v>
      </c>
      <c r="G81" s="230">
        <v>0</v>
      </c>
      <c r="H81" s="230">
        <v>0</v>
      </c>
      <c r="I81" s="230">
        <v>0</v>
      </c>
    </row>
    <row r="82" spans="2:9" ht="28.2">
      <c r="B82" s="266" t="s">
        <v>111</v>
      </c>
      <c r="C82" s="94"/>
      <c r="D82" s="189" t="s">
        <v>112</v>
      </c>
      <c r="F82" s="189"/>
      <c r="G82" s="229">
        <f t="shared" ref="G82:I83" si="12">G83</f>
        <v>233.1</v>
      </c>
      <c r="H82" s="229">
        <f t="shared" si="12"/>
        <v>240.8</v>
      </c>
      <c r="I82" s="229">
        <f t="shared" si="12"/>
        <v>0</v>
      </c>
    </row>
    <row r="83" spans="2:9" ht="24">
      <c r="B83" s="245" t="s">
        <v>113</v>
      </c>
      <c r="C83" s="131"/>
      <c r="D83" s="189" t="s">
        <v>114</v>
      </c>
      <c r="E83" s="189" t="s">
        <v>311</v>
      </c>
      <c r="F83" s="189"/>
      <c r="G83" s="229">
        <f t="shared" si="12"/>
        <v>233.1</v>
      </c>
      <c r="H83" s="229">
        <f t="shared" si="12"/>
        <v>240.8</v>
      </c>
      <c r="I83" s="229">
        <f t="shared" si="12"/>
        <v>0</v>
      </c>
    </row>
    <row r="84" spans="2:9" ht="35.4">
      <c r="B84" s="245" t="s">
        <v>249</v>
      </c>
      <c r="C84" s="131"/>
      <c r="D84" s="189" t="s">
        <v>114</v>
      </c>
      <c r="E84" s="189" t="s">
        <v>243</v>
      </c>
      <c r="F84" s="190"/>
      <c r="G84" s="228">
        <f t="shared" ref="G84:I86" si="13">G85</f>
        <v>233.1</v>
      </c>
      <c r="H84" s="228">
        <f t="shared" si="13"/>
        <v>240.8</v>
      </c>
      <c r="I84" s="228">
        <f t="shared" si="13"/>
        <v>0</v>
      </c>
    </row>
    <row r="85" spans="2:9">
      <c r="B85" s="249" t="s">
        <v>223</v>
      </c>
      <c r="C85" s="130"/>
      <c r="D85" s="189" t="s">
        <v>114</v>
      </c>
      <c r="E85" s="189" t="s">
        <v>244</v>
      </c>
      <c r="F85" s="195"/>
      <c r="G85" s="228">
        <f t="shared" si="13"/>
        <v>233.1</v>
      </c>
      <c r="H85" s="228">
        <f t="shared" si="13"/>
        <v>240.8</v>
      </c>
      <c r="I85" s="228">
        <f t="shared" si="13"/>
        <v>0</v>
      </c>
    </row>
    <row r="86" spans="2:9">
      <c r="B86" s="249" t="s">
        <v>223</v>
      </c>
      <c r="C86" s="129"/>
      <c r="D86" s="189" t="s">
        <v>114</v>
      </c>
      <c r="E86" s="189" t="s">
        <v>245</v>
      </c>
      <c r="F86" s="196"/>
      <c r="G86" s="228">
        <f t="shared" si="13"/>
        <v>233.1</v>
      </c>
      <c r="H86" s="228">
        <f t="shared" si="13"/>
        <v>240.8</v>
      </c>
      <c r="I86" s="228">
        <f t="shared" si="13"/>
        <v>0</v>
      </c>
    </row>
    <row r="87" spans="2:9" ht="46.8">
      <c r="B87" s="245" t="s">
        <v>289</v>
      </c>
      <c r="C87" s="128"/>
      <c r="D87" s="189" t="s">
        <v>114</v>
      </c>
      <c r="E87" s="200" t="s">
        <v>250</v>
      </c>
      <c r="F87" s="188"/>
      <c r="G87" s="228">
        <f>G88</f>
        <v>233.1</v>
      </c>
      <c r="H87" s="228">
        <f t="shared" ref="H87:I87" si="14">H88</f>
        <v>240.8</v>
      </c>
      <c r="I87" s="228">
        <f t="shared" si="14"/>
        <v>0</v>
      </c>
    </row>
    <row r="88" spans="2:9" ht="34.200000000000003">
      <c r="B88" s="247" t="s">
        <v>337</v>
      </c>
      <c r="C88" s="128"/>
      <c r="D88" s="189" t="s">
        <v>114</v>
      </c>
      <c r="E88" s="200" t="s">
        <v>250</v>
      </c>
      <c r="F88" s="188"/>
      <c r="G88" s="228">
        <f>G89</f>
        <v>233.1</v>
      </c>
      <c r="H88" s="228">
        <f>H89</f>
        <v>240.8</v>
      </c>
      <c r="I88" s="228">
        <f>I89</f>
        <v>0</v>
      </c>
    </row>
    <row r="89" spans="2:9">
      <c r="B89" s="248" t="s">
        <v>350</v>
      </c>
      <c r="C89" s="127"/>
      <c r="D89" s="190" t="s">
        <v>114</v>
      </c>
      <c r="E89" s="201" t="s">
        <v>250</v>
      </c>
      <c r="F89" s="187" t="s">
        <v>267</v>
      </c>
      <c r="G89" s="232">
        <v>233.1</v>
      </c>
      <c r="H89" s="232">
        <v>240.8</v>
      </c>
      <c r="I89" s="232">
        <v>0</v>
      </c>
    </row>
    <row r="90" spans="2:9" ht="55.8">
      <c r="B90" s="262" t="s">
        <v>115</v>
      </c>
      <c r="C90" s="94"/>
      <c r="D90" s="186" t="s">
        <v>116</v>
      </c>
      <c r="E90" s="200"/>
      <c r="F90" s="189"/>
      <c r="G90" s="229">
        <f>G91+G97+G102</f>
        <v>65</v>
      </c>
      <c r="H90" s="229">
        <f>H91+H97+H102</f>
        <v>40</v>
      </c>
      <c r="I90" s="229">
        <f>I91+I97+I102</f>
        <v>0</v>
      </c>
    </row>
    <row r="91" spans="2:9" ht="81">
      <c r="B91" s="249" t="s">
        <v>290</v>
      </c>
      <c r="C91" s="129"/>
      <c r="D91" s="186" t="s">
        <v>120</v>
      </c>
      <c r="E91" s="200" t="s">
        <v>170</v>
      </c>
      <c r="F91" s="196"/>
      <c r="G91" s="229">
        <f t="shared" ref="G91:I93" si="15">G92</f>
        <v>40</v>
      </c>
      <c r="H91" s="229">
        <f t="shared" si="15"/>
        <v>40</v>
      </c>
      <c r="I91" s="229">
        <f t="shared" si="15"/>
        <v>0</v>
      </c>
    </row>
    <row r="92" spans="2:9" ht="24">
      <c r="B92" s="249" t="s">
        <v>162</v>
      </c>
      <c r="C92" s="130"/>
      <c r="D92" s="186" t="s">
        <v>120</v>
      </c>
      <c r="E92" s="200" t="s">
        <v>171</v>
      </c>
      <c r="F92" s="195"/>
      <c r="G92" s="229">
        <f t="shared" si="15"/>
        <v>40</v>
      </c>
      <c r="H92" s="229">
        <f t="shared" si="15"/>
        <v>40</v>
      </c>
      <c r="I92" s="229">
        <f t="shared" si="15"/>
        <v>0</v>
      </c>
    </row>
    <row r="93" spans="2:9" ht="67.8" customHeight="1">
      <c r="B93" s="254" t="s">
        <v>351</v>
      </c>
      <c r="C93" s="129"/>
      <c r="D93" s="186" t="s">
        <v>120</v>
      </c>
      <c r="E93" s="200" t="s">
        <v>172</v>
      </c>
      <c r="F93" s="196"/>
      <c r="G93" s="229">
        <f t="shared" si="15"/>
        <v>40</v>
      </c>
      <c r="H93" s="229">
        <f t="shared" si="15"/>
        <v>40</v>
      </c>
      <c r="I93" s="229">
        <f t="shared" si="15"/>
        <v>0</v>
      </c>
    </row>
    <row r="94" spans="2:9" ht="22.8">
      <c r="B94" s="247" t="s">
        <v>119</v>
      </c>
      <c r="C94" s="135"/>
      <c r="D94" s="186" t="s">
        <v>120</v>
      </c>
      <c r="E94" s="200" t="s">
        <v>173</v>
      </c>
      <c r="F94" s="191"/>
      <c r="G94" s="227">
        <f t="shared" ref="G94:I98" si="16">G95</f>
        <v>40</v>
      </c>
      <c r="H94" s="227">
        <f t="shared" si="16"/>
        <v>40</v>
      </c>
      <c r="I94" s="227">
        <f t="shared" si="16"/>
        <v>0</v>
      </c>
    </row>
    <row r="95" spans="2:9" ht="22.8">
      <c r="B95" s="247" t="s">
        <v>346</v>
      </c>
      <c r="C95" s="127"/>
      <c r="D95" s="186" t="s">
        <v>120</v>
      </c>
      <c r="E95" s="200" t="s">
        <v>173</v>
      </c>
      <c r="F95" s="191"/>
      <c r="G95" s="227">
        <f t="shared" si="16"/>
        <v>40</v>
      </c>
      <c r="H95" s="227">
        <f t="shared" si="16"/>
        <v>40</v>
      </c>
      <c r="I95" s="227">
        <f t="shared" si="16"/>
        <v>0</v>
      </c>
    </row>
    <row r="96" spans="2:9">
      <c r="B96" s="248" t="s">
        <v>347</v>
      </c>
      <c r="C96" s="133"/>
      <c r="D96" s="187" t="s">
        <v>120</v>
      </c>
      <c r="E96" s="201" t="s">
        <v>173</v>
      </c>
      <c r="F96" s="187" t="s">
        <v>266</v>
      </c>
      <c r="G96" s="232">
        <v>40</v>
      </c>
      <c r="H96" s="232">
        <v>40</v>
      </c>
      <c r="I96" s="232">
        <f t="shared" si="16"/>
        <v>0</v>
      </c>
    </row>
    <row r="97" spans="2:9" ht="34.200000000000003">
      <c r="B97" s="247" t="s">
        <v>249</v>
      </c>
      <c r="C97" s="131"/>
      <c r="D97" s="186" t="s">
        <v>120</v>
      </c>
      <c r="E97" s="200" t="s">
        <v>243</v>
      </c>
      <c r="F97" s="187"/>
      <c r="G97" s="226">
        <f>G98</f>
        <v>20</v>
      </c>
      <c r="H97" s="226">
        <f t="shared" si="16"/>
        <v>0</v>
      </c>
      <c r="I97" s="226">
        <f t="shared" si="16"/>
        <v>0</v>
      </c>
    </row>
    <row r="98" spans="2:9">
      <c r="B98" s="247" t="s">
        <v>223</v>
      </c>
      <c r="C98" s="129"/>
      <c r="D98" s="186" t="s">
        <v>120</v>
      </c>
      <c r="E98" s="200" t="s">
        <v>244</v>
      </c>
      <c r="F98" s="196"/>
      <c r="G98" s="226">
        <f t="shared" si="16"/>
        <v>20</v>
      </c>
      <c r="H98" s="226">
        <f t="shared" si="16"/>
        <v>0</v>
      </c>
      <c r="I98" s="226">
        <f t="shared" si="16"/>
        <v>0</v>
      </c>
    </row>
    <row r="99" spans="2:9">
      <c r="B99" s="247" t="s">
        <v>223</v>
      </c>
      <c r="C99" s="129"/>
      <c r="D99" s="186" t="s">
        <v>120</v>
      </c>
      <c r="E99" s="200" t="s">
        <v>245</v>
      </c>
      <c r="G99" s="228">
        <f t="shared" ref="G99:I100" si="17">G100</f>
        <v>20</v>
      </c>
      <c r="H99" s="228">
        <f t="shared" si="17"/>
        <v>0</v>
      </c>
      <c r="I99" s="228">
        <f t="shared" si="17"/>
        <v>0</v>
      </c>
    </row>
    <row r="100" spans="2:9" ht="22.8">
      <c r="B100" s="247" t="s">
        <v>346</v>
      </c>
      <c r="C100" s="128"/>
      <c r="D100" s="186" t="s">
        <v>120</v>
      </c>
      <c r="E100" s="200" t="s">
        <v>406</v>
      </c>
      <c r="F100" s="188"/>
      <c r="G100" s="228">
        <f t="shared" si="17"/>
        <v>20</v>
      </c>
      <c r="H100" s="228">
        <f t="shared" si="17"/>
        <v>0</v>
      </c>
      <c r="I100" s="228">
        <f t="shared" si="17"/>
        <v>0</v>
      </c>
    </row>
    <row r="101" spans="2:9" ht="48">
      <c r="B101" s="248" t="s">
        <v>352</v>
      </c>
      <c r="C101" s="127"/>
      <c r="D101" s="187" t="s">
        <v>120</v>
      </c>
      <c r="E101" s="201" t="s">
        <v>406</v>
      </c>
      <c r="F101" s="196" t="s">
        <v>266</v>
      </c>
      <c r="G101" s="232">
        <v>20</v>
      </c>
      <c r="H101" s="232">
        <v>0</v>
      </c>
      <c r="I101" s="232">
        <v>0</v>
      </c>
    </row>
    <row r="102" spans="2:9" ht="45.6">
      <c r="B102" s="247" t="s">
        <v>273</v>
      </c>
      <c r="C102" s="131"/>
      <c r="D102" s="191" t="s">
        <v>118</v>
      </c>
      <c r="E102" s="202"/>
      <c r="F102" s="191"/>
      <c r="G102" s="227">
        <f t="shared" ref="G102:G104" si="18">G103</f>
        <v>5</v>
      </c>
      <c r="H102" s="228">
        <f t="shared" ref="H102:I107" si="19">H103</f>
        <v>0</v>
      </c>
      <c r="I102" s="228">
        <f t="shared" si="19"/>
        <v>0</v>
      </c>
    </row>
    <row r="103" spans="2:9" ht="69.599999999999994">
      <c r="B103" s="249" t="s">
        <v>291</v>
      </c>
      <c r="C103" s="133"/>
      <c r="D103" s="191" t="s">
        <v>118</v>
      </c>
      <c r="E103" s="203" t="s">
        <v>193</v>
      </c>
      <c r="F103" s="187"/>
      <c r="G103" s="226">
        <f>G104</f>
        <v>5</v>
      </c>
      <c r="H103" s="228">
        <f t="shared" si="19"/>
        <v>0</v>
      </c>
      <c r="I103" s="228">
        <f t="shared" si="19"/>
        <v>0</v>
      </c>
    </row>
    <row r="104" spans="2:9" ht="24">
      <c r="B104" s="249" t="s">
        <v>162</v>
      </c>
      <c r="C104" s="133"/>
      <c r="D104" s="191" t="s">
        <v>118</v>
      </c>
      <c r="E104" s="203" t="s">
        <v>194</v>
      </c>
      <c r="F104" s="187"/>
      <c r="G104" s="226">
        <f t="shared" si="18"/>
        <v>5</v>
      </c>
      <c r="H104" s="228">
        <f t="shared" si="19"/>
        <v>0</v>
      </c>
      <c r="I104" s="228">
        <f t="shared" si="19"/>
        <v>0</v>
      </c>
    </row>
    <row r="105" spans="2:9" ht="58.2">
      <c r="B105" s="249" t="s">
        <v>195</v>
      </c>
      <c r="C105" s="129"/>
      <c r="D105" s="191" t="s">
        <v>118</v>
      </c>
      <c r="E105" s="203" t="s">
        <v>196</v>
      </c>
      <c r="F105" s="196"/>
      <c r="G105" s="226">
        <f>G106</f>
        <v>5</v>
      </c>
      <c r="H105" s="228">
        <f t="shared" si="19"/>
        <v>0</v>
      </c>
      <c r="I105" s="228">
        <f t="shared" si="19"/>
        <v>0</v>
      </c>
    </row>
    <row r="106" spans="2:9" ht="45.6">
      <c r="B106" s="250" t="s">
        <v>292</v>
      </c>
      <c r="C106" s="129"/>
      <c r="D106" s="191" t="s">
        <v>118</v>
      </c>
      <c r="E106" s="203" t="s">
        <v>197</v>
      </c>
      <c r="G106" s="228">
        <f>G107</f>
        <v>5</v>
      </c>
      <c r="H106" s="228">
        <f t="shared" si="19"/>
        <v>0</v>
      </c>
      <c r="I106" s="228">
        <f t="shared" si="19"/>
        <v>0</v>
      </c>
    </row>
    <row r="107" spans="2:9" ht="22.8">
      <c r="B107" s="247" t="s">
        <v>346</v>
      </c>
      <c r="C107" s="128"/>
      <c r="D107" s="191" t="s">
        <v>118</v>
      </c>
      <c r="E107" s="203" t="s">
        <v>197</v>
      </c>
      <c r="F107" s="188"/>
      <c r="G107" s="228">
        <f>G108</f>
        <v>5</v>
      </c>
      <c r="H107" s="228">
        <f t="shared" si="19"/>
        <v>0</v>
      </c>
      <c r="I107" s="228">
        <f t="shared" si="19"/>
        <v>0</v>
      </c>
    </row>
    <row r="108" spans="2:9" ht="36.6">
      <c r="B108" s="253" t="s">
        <v>164</v>
      </c>
      <c r="C108" s="127"/>
      <c r="D108" s="187" t="s">
        <v>118</v>
      </c>
      <c r="E108" s="202" t="s">
        <v>197</v>
      </c>
      <c r="F108" s="196" t="s">
        <v>266</v>
      </c>
      <c r="G108" s="232">
        <v>5</v>
      </c>
      <c r="H108" s="232">
        <v>0</v>
      </c>
      <c r="I108" s="232">
        <v>0</v>
      </c>
    </row>
    <row r="109" spans="2:9" ht="28.2">
      <c r="B109" s="262" t="s">
        <v>121</v>
      </c>
      <c r="C109" s="138"/>
      <c r="D109" s="192" t="s">
        <v>122</v>
      </c>
      <c r="E109" s="187"/>
      <c r="F109" s="187"/>
      <c r="G109" s="233">
        <f>G110+G128</f>
        <v>1789.72</v>
      </c>
      <c r="H109" s="235">
        <f>H110+H128</f>
        <v>2727.7</v>
      </c>
      <c r="I109" s="235">
        <f>I110+I128</f>
        <v>1952.3</v>
      </c>
    </row>
    <row r="110" spans="2:9" ht="22.8">
      <c r="B110" s="247" t="s">
        <v>123</v>
      </c>
      <c r="C110" s="138"/>
      <c r="D110" s="192" t="s">
        <v>124</v>
      </c>
      <c r="E110" s="204" t="s">
        <v>311</v>
      </c>
      <c r="F110" s="187"/>
      <c r="G110" s="226">
        <f>G111+G122</f>
        <v>1477.72</v>
      </c>
      <c r="H110" s="226">
        <f>H111+H122</f>
        <v>2715.7</v>
      </c>
      <c r="I110" s="226">
        <f>I111+I122</f>
        <v>1952.3</v>
      </c>
    </row>
    <row r="111" spans="2:9" ht="101.4" customHeight="1">
      <c r="B111" s="246" t="s">
        <v>293</v>
      </c>
      <c r="C111" s="138"/>
      <c r="D111" s="192" t="s">
        <v>124</v>
      </c>
      <c r="E111" s="204" t="s">
        <v>161</v>
      </c>
      <c r="F111" s="187"/>
      <c r="G111" s="234">
        <f>G113+G118</f>
        <v>1277.52</v>
      </c>
      <c r="H111" s="234">
        <f>H113+H118</f>
        <v>2715.7</v>
      </c>
      <c r="I111" s="234">
        <f>I113+I118</f>
        <v>1952.3</v>
      </c>
    </row>
    <row r="112" spans="2:9" ht="24">
      <c r="B112" s="245" t="s">
        <v>162</v>
      </c>
      <c r="C112" s="138"/>
      <c r="D112" s="192" t="s">
        <v>124</v>
      </c>
      <c r="E112" s="204" t="s">
        <v>163</v>
      </c>
      <c r="F112" s="187"/>
      <c r="G112" s="233">
        <f>G113</f>
        <v>1277.52</v>
      </c>
      <c r="H112" s="233">
        <f>H113</f>
        <v>809.3</v>
      </c>
      <c r="I112" s="233">
        <f>I113</f>
        <v>1952.3</v>
      </c>
    </row>
    <row r="113" spans="2:9" ht="57">
      <c r="B113" s="254" t="s">
        <v>441</v>
      </c>
      <c r="C113" s="138"/>
      <c r="D113" s="192" t="s">
        <v>124</v>
      </c>
      <c r="E113" s="204" t="s">
        <v>274</v>
      </c>
      <c r="F113" s="191"/>
      <c r="G113" s="227">
        <f>G114</f>
        <v>1277.52</v>
      </c>
      <c r="H113" s="227">
        <f t="shared" ref="H113:I115" si="20">H114</f>
        <v>809.3</v>
      </c>
      <c r="I113" s="227">
        <f t="shared" si="20"/>
        <v>1952.3</v>
      </c>
    </row>
    <row r="114" spans="2:9" ht="45.6">
      <c r="B114" s="247" t="s">
        <v>275</v>
      </c>
      <c r="C114" s="138"/>
      <c r="D114" s="192" t="s">
        <v>124</v>
      </c>
      <c r="E114" s="204" t="s">
        <v>276</v>
      </c>
      <c r="F114" s="196"/>
      <c r="G114" s="227">
        <f>G115</f>
        <v>1277.52</v>
      </c>
      <c r="H114" s="227">
        <f t="shared" si="20"/>
        <v>809.3</v>
      </c>
      <c r="I114" s="227">
        <f t="shared" si="20"/>
        <v>1952.3</v>
      </c>
    </row>
    <row r="115" spans="2:9" ht="22.8">
      <c r="B115" s="247" t="s">
        <v>346</v>
      </c>
      <c r="C115" s="138"/>
      <c r="D115" s="192" t="s">
        <v>124</v>
      </c>
      <c r="E115" s="204" t="s">
        <v>276</v>
      </c>
      <c r="F115" s="196"/>
      <c r="G115" s="235">
        <f>G116</f>
        <v>1277.52</v>
      </c>
      <c r="H115" s="226">
        <f t="shared" si="20"/>
        <v>809.3</v>
      </c>
      <c r="I115" s="235">
        <f t="shared" si="20"/>
        <v>1952.3</v>
      </c>
    </row>
    <row r="116" spans="2:9">
      <c r="B116" s="248" t="s">
        <v>347</v>
      </c>
      <c r="C116" s="86"/>
      <c r="D116" s="193" t="s">
        <v>124</v>
      </c>
      <c r="E116" s="205" t="s">
        <v>276</v>
      </c>
      <c r="F116" s="210" t="s">
        <v>266</v>
      </c>
      <c r="G116" s="218">
        <v>1277.52</v>
      </c>
      <c r="H116" s="232">
        <v>809.3</v>
      </c>
      <c r="I116" s="218">
        <v>1952.3</v>
      </c>
    </row>
    <row r="117" spans="2:9" ht="15.6">
      <c r="B117" s="254" t="s">
        <v>366</v>
      </c>
      <c r="C117" s="138"/>
      <c r="D117" s="192" t="s">
        <v>124</v>
      </c>
      <c r="E117" s="200" t="s">
        <v>307</v>
      </c>
      <c r="F117" s="189"/>
      <c r="G117" s="236">
        <f t="shared" ref="G117:I120" si="21">G118</f>
        <v>0</v>
      </c>
      <c r="H117" s="236">
        <f t="shared" si="21"/>
        <v>1906.4</v>
      </c>
      <c r="I117" s="236">
        <f t="shared" si="21"/>
        <v>0</v>
      </c>
    </row>
    <row r="118" spans="2:9" ht="46.8">
      <c r="B118" s="255" t="s">
        <v>389</v>
      </c>
      <c r="C118" s="138"/>
      <c r="D118" s="192" t="s">
        <v>124</v>
      </c>
      <c r="E118" s="200" t="s">
        <v>308</v>
      </c>
      <c r="F118" s="191"/>
      <c r="G118" s="236">
        <f t="shared" si="21"/>
        <v>0</v>
      </c>
      <c r="H118" s="236">
        <f t="shared" si="21"/>
        <v>1906.4</v>
      </c>
      <c r="I118" s="236">
        <f t="shared" si="21"/>
        <v>0</v>
      </c>
    </row>
    <row r="119" spans="2:9" ht="34.200000000000003">
      <c r="B119" s="254" t="s">
        <v>388</v>
      </c>
      <c r="C119" s="138"/>
      <c r="D119" s="192" t="s">
        <v>124</v>
      </c>
      <c r="E119" s="200" t="s">
        <v>309</v>
      </c>
      <c r="F119" s="188"/>
      <c r="G119" s="236">
        <f t="shared" si="21"/>
        <v>0</v>
      </c>
      <c r="H119" s="236">
        <f t="shared" si="21"/>
        <v>1906.4</v>
      </c>
      <c r="I119" s="236">
        <f t="shared" si="21"/>
        <v>0</v>
      </c>
    </row>
    <row r="120" spans="2:9" ht="22.8">
      <c r="B120" s="247" t="s">
        <v>346</v>
      </c>
      <c r="C120" s="138"/>
      <c r="D120" s="192" t="s">
        <v>124</v>
      </c>
      <c r="E120" s="200" t="s">
        <v>309</v>
      </c>
      <c r="F120" s="188"/>
      <c r="G120" s="236">
        <f>G121</f>
        <v>0</v>
      </c>
      <c r="H120" s="236">
        <f t="shared" si="21"/>
        <v>1906.4</v>
      </c>
      <c r="I120" s="236">
        <f t="shared" si="21"/>
        <v>0</v>
      </c>
    </row>
    <row r="121" spans="2:9" ht="24">
      <c r="B121" s="248" t="s">
        <v>346</v>
      </c>
      <c r="C121" s="86"/>
      <c r="D121" s="193" t="s">
        <v>124</v>
      </c>
      <c r="E121" s="201" t="s">
        <v>309</v>
      </c>
      <c r="F121" s="211" t="s">
        <v>266</v>
      </c>
      <c r="G121" s="237">
        <v>0</v>
      </c>
      <c r="H121" s="217">
        <v>1906.4</v>
      </c>
      <c r="I121" s="217">
        <v>0</v>
      </c>
    </row>
    <row r="122" spans="2:9" ht="102.6">
      <c r="B122" s="256" t="s">
        <v>333</v>
      </c>
      <c r="C122" s="128"/>
      <c r="D122" s="192" t="s">
        <v>124</v>
      </c>
      <c r="E122" s="200" t="s">
        <v>165</v>
      </c>
      <c r="F122" s="188"/>
      <c r="G122" s="229">
        <f t="shared" ref="G122:I124" si="22">G123</f>
        <v>200.2</v>
      </c>
      <c r="H122" s="229">
        <f t="shared" si="22"/>
        <v>0</v>
      </c>
      <c r="I122" s="228">
        <f>I124</f>
        <v>0</v>
      </c>
    </row>
    <row r="123" spans="2:9" ht="91.8" customHeight="1">
      <c r="B123" s="250" t="s">
        <v>446</v>
      </c>
      <c r="C123" s="127"/>
      <c r="D123" s="192" t="s">
        <v>124</v>
      </c>
      <c r="E123" s="200" t="s">
        <v>166</v>
      </c>
      <c r="F123" s="135"/>
      <c r="G123" s="229">
        <f t="shared" si="22"/>
        <v>200.2</v>
      </c>
      <c r="H123" s="229">
        <f t="shared" si="22"/>
        <v>0</v>
      </c>
      <c r="I123" s="229">
        <f t="shared" si="22"/>
        <v>0</v>
      </c>
    </row>
    <row r="124" spans="2:9" ht="57">
      <c r="B124" s="247" t="s">
        <v>353</v>
      </c>
      <c r="C124" s="127"/>
      <c r="D124" s="192" t="s">
        <v>124</v>
      </c>
      <c r="E124" s="200" t="s">
        <v>167</v>
      </c>
      <c r="F124" s="186"/>
      <c r="G124" s="229">
        <f t="shared" si="22"/>
        <v>200.2</v>
      </c>
      <c r="H124" s="229">
        <f t="shared" si="22"/>
        <v>0</v>
      </c>
      <c r="I124" s="229">
        <f t="shared" si="22"/>
        <v>0</v>
      </c>
    </row>
    <row r="125" spans="2:9" ht="68.400000000000006">
      <c r="B125" s="247" t="s">
        <v>354</v>
      </c>
      <c r="C125" s="127"/>
      <c r="D125" s="192" t="s">
        <v>124</v>
      </c>
      <c r="E125" s="200" t="s">
        <v>168</v>
      </c>
      <c r="F125" s="186"/>
      <c r="G125" s="229">
        <f t="shared" ref="G125:I126" si="23">G126</f>
        <v>200.2</v>
      </c>
      <c r="H125" s="229">
        <f t="shared" si="23"/>
        <v>0</v>
      </c>
      <c r="I125" s="229">
        <f t="shared" si="23"/>
        <v>0</v>
      </c>
    </row>
    <row r="126" spans="2:9" ht="22.8">
      <c r="B126" s="247" t="s">
        <v>346</v>
      </c>
      <c r="C126" s="128"/>
      <c r="D126" s="192" t="s">
        <v>124</v>
      </c>
      <c r="E126" s="200" t="s">
        <v>168</v>
      </c>
      <c r="F126" s="188"/>
      <c r="G126" s="228">
        <f t="shared" si="23"/>
        <v>200.2</v>
      </c>
      <c r="H126" s="228">
        <f t="shared" si="23"/>
        <v>0</v>
      </c>
      <c r="I126" s="228">
        <f t="shared" si="23"/>
        <v>0</v>
      </c>
    </row>
    <row r="127" spans="2:9" ht="86.4" customHeight="1">
      <c r="B127" s="257" t="s">
        <v>448</v>
      </c>
      <c r="C127" s="128"/>
      <c r="D127" s="194" t="s">
        <v>124</v>
      </c>
      <c r="E127" s="201" t="s">
        <v>168</v>
      </c>
      <c r="F127" s="190" t="s">
        <v>266</v>
      </c>
      <c r="G127" s="230">
        <v>200.2</v>
      </c>
      <c r="H127" s="230">
        <v>0</v>
      </c>
      <c r="I127" s="230">
        <v>0</v>
      </c>
    </row>
    <row r="128" spans="2:9" ht="24">
      <c r="B128" s="245" t="s">
        <v>125</v>
      </c>
      <c r="C128" s="128"/>
      <c r="D128" s="189" t="s">
        <v>126</v>
      </c>
      <c r="E128" s="188" t="s">
        <v>311</v>
      </c>
      <c r="F128" s="191"/>
      <c r="G128" s="229">
        <f>G129+G136</f>
        <v>312</v>
      </c>
      <c r="H128" s="229">
        <f>H129+H136</f>
        <v>12</v>
      </c>
      <c r="I128" s="229">
        <f>I129+I136</f>
        <v>0</v>
      </c>
    </row>
    <row r="129" spans="2:9" ht="56.4" customHeight="1">
      <c r="B129" s="246" t="s">
        <v>332</v>
      </c>
      <c r="C129" s="127"/>
      <c r="D129" s="189" t="s">
        <v>126</v>
      </c>
      <c r="E129" s="188" t="s">
        <v>204</v>
      </c>
      <c r="F129" s="191"/>
      <c r="G129" s="229">
        <f>G130</f>
        <v>12</v>
      </c>
      <c r="H129" s="229">
        <f t="shared" ref="H129:I129" si="24">H130</f>
        <v>12</v>
      </c>
      <c r="I129" s="229">
        <f t="shared" si="24"/>
        <v>0</v>
      </c>
    </row>
    <row r="130" spans="2:9" ht="22.8">
      <c r="B130" s="258" t="s">
        <v>357</v>
      </c>
      <c r="C130" s="129"/>
      <c r="D130" s="189" t="s">
        <v>126</v>
      </c>
      <c r="E130" s="188" t="s">
        <v>205</v>
      </c>
      <c r="F130" s="196"/>
      <c r="G130" s="228">
        <f>G131</f>
        <v>12</v>
      </c>
      <c r="H130" s="228">
        <f>H131</f>
        <v>12</v>
      </c>
      <c r="I130" s="228">
        <f>I131</f>
        <v>0</v>
      </c>
    </row>
    <row r="131" spans="2:9" ht="124.2" customHeight="1">
      <c r="B131" s="288" t="s">
        <v>356</v>
      </c>
      <c r="C131" s="130"/>
      <c r="D131" s="189" t="s">
        <v>126</v>
      </c>
      <c r="E131" s="188" t="s">
        <v>206</v>
      </c>
      <c r="F131" s="195"/>
      <c r="G131" s="228">
        <f>G132</f>
        <v>12</v>
      </c>
      <c r="H131" s="228">
        <f>H132</f>
        <v>12</v>
      </c>
      <c r="I131" s="228">
        <f>I132</f>
        <v>0</v>
      </c>
    </row>
    <row r="132" spans="2:9" ht="79.8">
      <c r="B132" s="247" t="s">
        <v>358</v>
      </c>
      <c r="C132" s="127"/>
      <c r="D132" s="189" t="s">
        <v>126</v>
      </c>
      <c r="E132" s="200" t="s">
        <v>310</v>
      </c>
      <c r="F132" s="191"/>
      <c r="G132" s="227">
        <f>G134</f>
        <v>12</v>
      </c>
      <c r="H132" s="227">
        <f>H134</f>
        <v>12</v>
      </c>
      <c r="I132" s="227">
        <f>I134</f>
        <v>0</v>
      </c>
    </row>
    <row r="133" spans="2:9" ht="22.8">
      <c r="B133" s="247" t="s">
        <v>346</v>
      </c>
      <c r="C133" s="130"/>
      <c r="D133" s="189" t="s">
        <v>126</v>
      </c>
      <c r="E133" s="200" t="s">
        <v>310</v>
      </c>
      <c r="F133" s="195"/>
      <c r="G133" s="229">
        <f t="shared" ref="G133:I134" si="25">G134</f>
        <v>12</v>
      </c>
      <c r="H133" s="229">
        <f t="shared" si="25"/>
        <v>12</v>
      </c>
      <c r="I133" s="229">
        <f t="shared" si="25"/>
        <v>0</v>
      </c>
    </row>
    <row r="134" spans="2:9" ht="24">
      <c r="B134" s="259" t="s">
        <v>359</v>
      </c>
      <c r="C134" s="130"/>
      <c r="D134" s="195" t="s">
        <v>126</v>
      </c>
      <c r="E134" s="201" t="s">
        <v>310</v>
      </c>
      <c r="F134" s="196" t="s">
        <v>266</v>
      </c>
      <c r="G134" s="231">
        <f t="shared" si="25"/>
        <v>12</v>
      </c>
      <c r="H134" s="231">
        <f t="shared" si="25"/>
        <v>12</v>
      </c>
      <c r="I134" s="231">
        <f t="shared" si="25"/>
        <v>0</v>
      </c>
    </row>
    <row r="135" spans="2:9" ht="35.4">
      <c r="B135" s="245" t="s">
        <v>249</v>
      </c>
      <c r="C135" s="130"/>
      <c r="D135" s="189" t="s">
        <v>126</v>
      </c>
      <c r="E135" s="206" t="s">
        <v>279</v>
      </c>
      <c r="G135" s="237">
        <v>12</v>
      </c>
      <c r="H135" s="242">
        <v>12</v>
      </c>
      <c r="I135" s="231">
        <v>0</v>
      </c>
    </row>
    <row r="136" spans="2:9">
      <c r="B136" s="246" t="s">
        <v>223</v>
      </c>
      <c r="C136" s="128"/>
      <c r="D136" s="189" t="s">
        <v>126</v>
      </c>
      <c r="E136" s="188" t="s">
        <v>243</v>
      </c>
      <c r="F136" s="188"/>
      <c r="G136" s="228">
        <f>G137</f>
        <v>300</v>
      </c>
      <c r="H136" s="228">
        <f t="shared" ref="H136:I137" si="26">H137</f>
        <v>0</v>
      </c>
      <c r="I136" s="228">
        <f t="shared" si="26"/>
        <v>0</v>
      </c>
    </row>
    <row r="137" spans="2:9">
      <c r="B137" s="246" t="s">
        <v>223</v>
      </c>
      <c r="C137" s="131"/>
      <c r="D137" s="189" t="s">
        <v>126</v>
      </c>
      <c r="E137" s="190" t="s">
        <v>244</v>
      </c>
      <c r="F137" s="190"/>
      <c r="G137" s="229">
        <f>G138</f>
        <v>300</v>
      </c>
      <c r="H137" s="229">
        <f t="shared" si="26"/>
        <v>0</v>
      </c>
      <c r="I137" s="229">
        <f t="shared" si="26"/>
        <v>0</v>
      </c>
    </row>
    <row r="138" spans="2:9" ht="35.4">
      <c r="B138" s="245" t="s">
        <v>277</v>
      </c>
      <c r="C138" s="133"/>
      <c r="D138" s="189" t="s">
        <v>126</v>
      </c>
      <c r="E138" s="187" t="s">
        <v>245</v>
      </c>
      <c r="F138" s="187"/>
      <c r="G138" s="226">
        <f>G139</f>
        <v>300</v>
      </c>
      <c r="H138" s="226">
        <f>H139</f>
        <v>0</v>
      </c>
      <c r="I138" s="226">
        <f>I139</f>
        <v>0</v>
      </c>
    </row>
    <row r="139" spans="2:9" ht="22.8">
      <c r="B139" s="247" t="s">
        <v>346</v>
      </c>
      <c r="C139" s="129"/>
      <c r="D139" s="189" t="s">
        <v>126</v>
      </c>
      <c r="E139" s="196" t="s">
        <v>253</v>
      </c>
      <c r="F139" s="196"/>
      <c r="G139" s="226">
        <f>G140</f>
        <v>300</v>
      </c>
      <c r="H139" s="226">
        <f>H140</f>
        <v>0</v>
      </c>
      <c r="I139" s="226">
        <f>I140</f>
        <v>0</v>
      </c>
    </row>
    <row r="140" spans="2:9">
      <c r="B140" s="248" t="s">
        <v>347</v>
      </c>
      <c r="C140" s="129"/>
      <c r="D140" s="195" t="s">
        <v>126</v>
      </c>
      <c r="E140" s="196" t="s">
        <v>253</v>
      </c>
      <c r="F140" s="196" t="s">
        <v>266</v>
      </c>
      <c r="G140" s="237">
        <v>300</v>
      </c>
      <c r="H140" s="217">
        <v>0</v>
      </c>
      <c r="I140" s="217">
        <v>0</v>
      </c>
    </row>
    <row r="141" spans="2:9" ht="42">
      <c r="B141" s="262" t="s">
        <v>127</v>
      </c>
      <c r="C141" s="130"/>
      <c r="D141" s="186" t="s">
        <v>128</v>
      </c>
      <c r="E141" s="200"/>
      <c r="F141" s="186"/>
      <c r="G141" s="238">
        <f>G142+G149+G162</f>
        <v>2519.1999999999998</v>
      </c>
      <c r="H141" s="238">
        <f>H142+H149+H162</f>
        <v>1126</v>
      </c>
      <c r="I141" s="238">
        <f>I142+I149+I162</f>
        <v>1626</v>
      </c>
    </row>
    <row r="142" spans="2:9">
      <c r="B142" s="245" t="s">
        <v>129</v>
      </c>
      <c r="C142" s="129"/>
      <c r="D142" s="186" t="s">
        <v>130</v>
      </c>
      <c r="E142" s="200" t="s">
        <v>311</v>
      </c>
      <c r="F142" s="196"/>
      <c r="G142" s="239">
        <f>G143</f>
        <v>500</v>
      </c>
      <c r="H142" s="239">
        <f>H143</f>
        <v>0</v>
      </c>
      <c r="I142" s="226">
        <f>I143</f>
        <v>0</v>
      </c>
    </row>
    <row r="143" spans="2:9" ht="35.4">
      <c r="B143" s="245" t="s">
        <v>249</v>
      </c>
      <c r="C143" s="128"/>
      <c r="D143" s="186" t="s">
        <v>130</v>
      </c>
      <c r="E143" s="200" t="s">
        <v>243</v>
      </c>
      <c r="F143" s="188"/>
      <c r="G143" s="228">
        <f t="shared" ref="G143:I145" si="27">G144</f>
        <v>500</v>
      </c>
      <c r="H143" s="228">
        <f t="shared" si="27"/>
        <v>0</v>
      </c>
      <c r="I143" s="228">
        <f t="shared" si="27"/>
        <v>0</v>
      </c>
    </row>
    <row r="144" spans="2:9">
      <c r="B144" s="245" t="s">
        <v>223</v>
      </c>
      <c r="C144" s="127"/>
      <c r="D144" s="186" t="s">
        <v>130</v>
      </c>
      <c r="E144" s="200" t="s">
        <v>244</v>
      </c>
      <c r="F144" s="191"/>
      <c r="G144" s="227">
        <f t="shared" si="27"/>
        <v>500</v>
      </c>
      <c r="H144" s="227">
        <f t="shared" si="27"/>
        <v>0</v>
      </c>
      <c r="I144" s="227">
        <f t="shared" si="27"/>
        <v>0</v>
      </c>
    </row>
    <row r="145" spans="2:9">
      <c r="B145" s="245" t="s">
        <v>223</v>
      </c>
      <c r="C145" s="128"/>
      <c r="D145" s="186" t="s">
        <v>130</v>
      </c>
      <c r="E145" s="200" t="s">
        <v>245</v>
      </c>
      <c r="F145" s="188"/>
      <c r="G145" s="228">
        <f>G146</f>
        <v>500</v>
      </c>
      <c r="H145" s="228">
        <f t="shared" si="27"/>
        <v>0</v>
      </c>
      <c r="I145" s="228">
        <f t="shared" si="27"/>
        <v>0</v>
      </c>
    </row>
    <row r="146" spans="2:9" ht="45.6">
      <c r="B146" s="246" t="s">
        <v>278</v>
      </c>
      <c r="C146" s="133"/>
      <c r="D146" s="186" t="s">
        <v>130</v>
      </c>
      <c r="E146" s="200" t="s">
        <v>252</v>
      </c>
      <c r="F146" s="186"/>
      <c r="G146" s="226">
        <f>G147</f>
        <v>500</v>
      </c>
      <c r="H146" s="226">
        <f>H147</f>
        <v>0</v>
      </c>
      <c r="I146" s="226">
        <f>I147</f>
        <v>0</v>
      </c>
    </row>
    <row r="147" spans="2:9" ht="22.8">
      <c r="B147" s="247" t="s">
        <v>346</v>
      </c>
      <c r="C147" s="132"/>
      <c r="D147" s="186" t="s">
        <v>130</v>
      </c>
      <c r="E147" s="200" t="s">
        <v>252</v>
      </c>
      <c r="F147" s="186"/>
      <c r="G147" s="226">
        <f>G148</f>
        <v>500</v>
      </c>
      <c r="H147" s="226">
        <f>H148</f>
        <v>0</v>
      </c>
      <c r="I147" s="226">
        <f>I148</f>
        <v>0</v>
      </c>
    </row>
    <row r="148" spans="2:9" ht="24">
      <c r="B148" s="248" t="s">
        <v>360</v>
      </c>
      <c r="C148" s="129" t="s">
        <v>282</v>
      </c>
      <c r="D148" s="196" t="s">
        <v>130</v>
      </c>
      <c r="E148" s="201" t="s">
        <v>252</v>
      </c>
      <c r="F148" s="196" t="s">
        <v>266</v>
      </c>
      <c r="G148" s="240">
        <v>500</v>
      </c>
      <c r="H148" s="240">
        <v>0</v>
      </c>
      <c r="I148" s="240">
        <v>0</v>
      </c>
    </row>
    <row r="149" spans="2:9">
      <c r="B149" s="266" t="s">
        <v>131</v>
      </c>
      <c r="C149" s="130"/>
      <c r="D149" s="189" t="s">
        <v>132</v>
      </c>
      <c r="E149" s="195"/>
      <c r="F149" s="195"/>
      <c r="G149" s="229">
        <f>G150+G156</f>
        <v>325</v>
      </c>
      <c r="H149" s="229">
        <f>H150+H156</f>
        <v>0</v>
      </c>
      <c r="I149" s="229">
        <f>I150+I156</f>
        <v>0</v>
      </c>
    </row>
    <row r="150" spans="2:9" ht="91.2" customHeight="1">
      <c r="B150" s="260" t="s">
        <v>334</v>
      </c>
      <c r="C150" s="129"/>
      <c r="D150" s="189" t="s">
        <v>132</v>
      </c>
      <c r="E150" s="200" t="s">
        <v>215</v>
      </c>
      <c r="F150" s="196"/>
      <c r="G150" s="228">
        <f t="shared" ref="G150:I151" si="28">G151</f>
        <v>305</v>
      </c>
      <c r="H150" s="228">
        <f t="shared" si="28"/>
        <v>0</v>
      </c>
      <c r="I150" s="228">
        <f t="shared" si="28"/>
        <v>0</v>
      </c>
    </row>
    <row r="151" spans="2:9" ht="22.8">
      <c r="B151" s="246" t="s">
        <v>162</v>
      </c>
      <c r="C151" s="128"/>
      <c r="D151" s="189" t="s">
        <v>132</v>
      </c>
      <c r="E151" s="200" t="s">
        <v>217</v>
      </c>
      <c r="F151" s="188"/>
      <c r="G151" s="228">
        <f t="shared" si="28"/>
        <v>305</v>
      </c>
      <c r="H151" s="228">
        <f t="shared" si="28"/>
        <v>0</v>
      </c>
      <c r="I151" s="228">
        <f t="shared" si="28"/>
        <v>0</v>
      </c>
    </row>
    <row r="152" spans="2:9" ht="45.6">
      <c r="B152" s="247" t="s">
        <v>361</v>
      </c>
      <c r="C152" s="127"/>
      <c r="D152" s="189" t="s">
        <v>132</v>
      </c>
      <c r="E152" s="200" t="s">
        <v>218</v>
      </c>
      <c r="F152" s="191"/>
      <c r="G152" s="227">
        <f t="shared" ref="G152:I152" si="29">G153</f>
        <v>305</v>
      </c>
      <c r="H152" s="227">
        <f t="shared" si="29"/>
        <v>0</v>
      </c>
      <c r="I152" s="227">
        <f t="shared" si="29"/>
        <v>0</v>
      </c>
    </row>
    <row r="153" spans="2:9" ht="34.200000000000003" customHeight="1">
      <c r="B153" s="254" t="s">
        <v>362</v>
      </c>
      <c r="C153" s="127"/>
      <c r="D153" s="189" t="s">
        <v>132</v>
      </c>
      <c r="E153" s="200" t="s">
        <v>363</v>
      </c>
      <c r="F153" s="191"/>
      <c r="G153" s="227">
        <f t="shared" ref="G153:I154" si="30">G154</f>
        <v>305</v>
      </c>
      <c r="H153" s="227">
        <f t="shared" si="30"/>
        <v>0</v>
      </c>
      <c r="I153" s="227">
        <f t="shared" si="30"/>
        <v>0</v>
      </c>
    </row>
    <row r="154" spans="2:9" ht="22.8">
      <c r="B154" s="247" t="s">
        <v>346</v>
      </c>
      <c r="C154" s="132"/>
      <c r="D154" s="189" t="s">
        <v>132</v>
      </c>
      <c r="E154" s="200" t="s">
        <v>363</v>
      </c>
      <c r="F154" s="186"/>
      <c r="G154" s="226">
        <f t="shared" si="30"/>
        <v>305</v>
      </c>
      <c r="H154" s="226">
        <f t="shared" si="30"/>
        <v>0</v>
      </c>
      <c r="I154" s="226">
        <f t="shared" si="30"/>
        <v>0</v>
      </c>
    </row>
    <row r="155" spans="2:9" ht="24">
      <c r="B155" s="261" t="s">
        <v>346</v>
      </c>
      <c r="C155" s="129"/>
      <c r="D155" s="190" t="s">
        <v>132</v>
      </c>
      <c r="E155" s="201" t="s">
        <v>363</v>
      </c>
      <c r="F155" s="196" t="s">
        <v>266</v>
      </c>
      <c r="G155" s="217">
        <v>305</v>
      </c>
      <c r="H155" s="217">
        <v>0</v>
      </c>
      <c r="I155" s="217">
        <v>0</v>
      </c>
    </row>
    <row r="156" spans="2:9" ht="35.4">
      <c r="B156" s="245" t="s">
        <v>249</v>
      </c>
      <c r="C156" s="130"/>
      <c r="D156" s="189" t="s">
        <v>132</v>
      </c>
      <c r="E156" s="200" t="s">
        <v>243</v>
      </c>
      <c r="F156" s="196"/>
      <c r="G156" s="227">
        <f t="shared" ref="G156:I160" si="31">G157</f>
        <v>20</v>
      </c>
      <c r="H156" s="227">
        <f t="shared" si="31"/>
        <v>0</v>
      </c>
      <c r="I156" s="227">
        <f t="shared" si="31"/>
        <v>0</v>
      </c>
    </row>
    <row r="157" spans="2:9">
      <c r="B157" s="245" t="s">
        <v>223</v>
      </c>
      <c r="C157" s="127"/>
      <c r="D157" s="189" t="s">
        <v>132</v>
      </c>
      <c r="E157" s="200" t="s">
        <v>244</v>
      </c>
      <c r="F157" s="191"/>
      <c r="G157" s="227">
        <f t="shared" si="31"/>
        <v>20</v>
      </c>
      <c r="H157" s="227">
        <f t="shared" si="31"/>
        <v>0</v>
      </c>
      <c r="I157" s="227">
        <f t="shared" si="31"/>
        <v>0</v>
      </c>
    </row>
    <row r="158" spans="2:9">
      <c r="B158" s="245" t="s">
        <v>223</v>
      </c>
      <c r="C158" s="128"/>
      <c r="D158" s="189" t="s">
        <v>132</v>
      </c>
      <c r="E158" s="200" t="s">
        <v>245</v>
      </c>
      <c r="F158" s="189"/>
      <c r="G158" s="228">
        <f t="shared" si="31"/>
        <v>20</v>
      </c>
      <c r="H158" s="228">
        <f t="shared" si="31"/>
        <v>0</v>
      </c>
      <c r="I158" s="228">
        <f t="shared" si="31"/>
        <v>0</v>
      </c>
    </row>
    <row r="159" spans="2:9" ht="22.8">
      <c r="B159" s="247" t="s">
        <v>364</v>
      </c>
      <c r="C159" s="128"/>
      <c r="D159" s="189" t="s">
        <v>132</v>
      </c>
      <c r="E159" s="200" t="s">
        <v>313</v>
      </c>
      <c r="F159" s="189"/>
      <c r="G159" s="229">
        <f t="shared" si="31"/>
        <v>20</v>
      </c>
      <c r="H159" s="229">
        <f t="shared" si="31"/>
        <v>0</v>
      </c>
      <c r="I159" s="229">
        <f t="shared" si="31"/>
        <v>0</v>
      </c>
    </row>
    <row r="160" spans="2:9" ht="22.8">
      <c r="B160" s="247" t="s">
        <v>346</v>
      </c>
      <c r="C160" s="130"/>
      <c r="D160" s="189" t="s">
        <v>132</v>
      </c>
      <c r="E160" s="200" t="s">
        <v>313</v>
      </c>
      <c r="F160" s="195"/>
      <c r="G160" s="231">
        <f t="shared" si="31"/>
        <v>20</v>
      </c>
      <c r="H160" s="231">
        <f t="shared" si="31"/>
        <v>0</v>
      </c>
      <c r="I160" s="231">
        <f t="shared" si="31"/>
        <v>0</v>
      </c>
    </row>
    <row r="161" spans="2:9">
      <c r="B161" s="248" t="s">
        <v>347</v>
      </c>
      <c r="C161" s="130"/>
      <c r="D161" s="190" t="s">
        <v>132</v>
      </c>
      <c r="E161" s="201" t="s">
        <v>313</v>
      </c>
      <c r="F161" s="195" t="s">
        <v>266</v>
      </c>
      <c r="G161" s="231">
        <v>20</v>
      </c>
      <c r="H161" s="231">
        <v>0</v>
      </c>
      <c r="I161" s="231">
        <v>0</v>
      </c>
    </row>
    <row r="162" spans="2:9">
      <c r="B162" s="262" t="s">
        <v>133</v>
      </c>
      <c r="C162" s="130"/>
      <c r="D162" s="189" t="s">
        <v>134</v>
      </c>
      <c r="E162" s="190"/>
      <c r="F162" s="195"/>
      <c r="G162" s="229">
        <f>G163+G169+G175+G181+G187+G193</f>
        <v>1694.2</v>
      </c>
      <c r="H162" s="229">
        <f>H163+H169+H175+H181+H187+H193</f>
        <v>1126</v>
      </c>
      <c r="I162" s="229">
        <f>I163+I169+I175+I181+I187+I193</f>
        <v>1626</v>
      </c>
    </row>
    <row r="163" spans="2:9">
      <c r="B163" s="249" t="s">
        <v>133</v>
      </c>
      <c r="C163" s="128"/>
      <c r="D163" s="189" t="s">
        <v>134</v>
      </c>
      <c r="E163" s="200" t="s">
        <v>311</v>
      </c>
      <c r="F163" s="188"/>
      <c r="G163" s="228">
        <f>G164</f>
        <v>40</v>
      </c>
      <c r="H163" s="228">
        <f>H164</f>
        <v>126</v>
      </c>
      <c r="I163" s="228">
        <f>I164</f>
        <v>126</v>
      </c>
    </row>
    <row r="164" spans="2:9">
      <c r="B164" s="247" t="s">
        <v>366</v>
      </c>
      <c r="C164" s="127"/>
      <c r="D164" s="189" t="s">
        <v>134</v>
      </c>
      <c r="E164" s="200" t="s">
        <v>182</v>
      </c>
      <c r="F164" s="191"/>
      <c r="G164" s="227">
        <f>G165</f>
        <v>40</v>
      </c>
      <c r="H164" s="227">
        <f t="shared" ref="H164:I164" si="32">H165</f>
        <v>126</v>
      </c>
      <c r="I164" s="227">
        <f t="shared" si="32"/>
        <v>126</v>
      </c>
    </row>
    <row r="165" spans="2:9" ht="34.200000000000003">
      <c r="B165" s="247" t="s">
        <v>367</v>
      </c>
      <c r="C165" s="132"/>
      <c r="D165" s="189" t="s">
        <v>134</v>
      </c>
      <c r="E165" s="200" t="s">
        <v>318</v>
      </c>
      <c r="F165" s="186"/>
      <c r="G165" s="226">
        <f>G166</f>
        <v>40</v>
      </c>
      <c r="H165" s="226">
        <f t="shared" ref="H165:I167" si="33">H166</f>
        <v>126</v>
      </c>
      <c r="I165" s="226">
        <f t="shared" si="33"/>
        <v>126</v>
      </c>
    </row>
    <row r="166" spans="2:9" ht="68.400000000000006">
      <c r="B166" s="247" t="s">
        <v>368</v>
      </c>
      <c r="C166" s="132"/>
      <c r="D166" s="189" t="s">
        <v>134</v>
      </c>
      <c r="E166" s="200" t="s">
        <v>183</v>
      </c>
      <c r="F166" s="186"/>
      <c r="G166" s="227">
        <f>G167</f>
        <v>40</v>
      </c>
      <c r="H166" s="227">
        <f t="shared" si="33"/>
        <v>126</v>
      </c>
      <c r="I166" s="227">
        <f t="shared" si="33"/>
        <v>126</v>
      </c>
    </row>
    <row r="167" spans="2:9" ht="22.8">
      <c r="B167" s="247" t="s">
        <v>346</v>
      </c>
      <c r="C167" s="127"/>
      <c r="D167" s="189" t="s">
        <v>134</v>
      </c>
      <c r="E167" s="200" t="s">
        <v>184</v>
      </c>
      <c r="F167" s="196"/>
      <c r="G167" s="227">
        <f>G168</f>
        <v>40</v>
      </c>
      <c r="H167" s="227">
        <f t="shared" si="33"/>
        <v>126</v>
      </c>
      <c r="I167" s="227">
        <f t="shared" si="33"/>
        <v>126</v>
      </c>
    </row>
    <row r="168" spans="2:9" ht="36">
      <c r="B168" s="248" t="s">
        <v>369</v>
      </c>
      <c r="C168" s="127"/>
      <c r="D168" s="190" t="s">
        <v>134</v>
      </c>
      <c r="E168" s="201" t="s">
        <v>184</v>
      </c>
      <c r="F168" s="196" t="s">
        <v>266</v>
      </c>
      <c r="G168" s="217">
        <v>40</v>
      </c>
      <c r="H168" s="217">
        <v>126</v>
      </c>
      <c r="I168" s="217">
        <v>126</v>
      </c>
    </row>
    <row r="169" spans="2:9" ht="59.4" customHeight="1">
      <c r="B169" s="250" t="s">
        <v>295</v>
      </c>
      <c r="C169" s="130"/>
      <c r="D169" s="189" t="s">
        <v>134</v>
      </c>
      <c r="E169" s="200" t="s">
        <v>186</v>
      </c>
      <c r="F169" s="196"/>
      <c r="G169" s="226">
        <f t="shared" ref="G169:I170" si="34">G170</f>
        <v>0</v>
      </c>
      <c r="H169" s="226">
        <f t="shared" si="34"/>
        <v>0</v>
      </c>
      <c r="I169" s="226">
        <f t="shared" si="34"/>
        <v>0</v>
      </c>
    </row>
    <row r="170" spans="2:9">
      <c r="B170" s="247" t="s">
        <v>187</v>
      </c>
      <c r="C170" s="129"/>
      <c r="D170" s="189" t="s">
        <v>134</v>
      </c>
      <c r="E170" s="200" t="s">
        <v>188</v>
      </c>
      <c r="F170" s="196"/>
      <c r="G170" s="226">
        <f t="shared" si="34"/>
        <v>0</v>
      </c>
      <c r="H170" s="226">
        <f t="shared" si="34"/>
        <v>0</v>
      </c>
      <c r="I170" s="226">
        <f t="shared" si="34"/>
        <v>0</v>
      </c>
    </row>
    <row r="171" spans="2:9" ht="34.200000000000003">
      <c r="B171" s="247" t="s">
        <v>189</v>
      </c>
      <c r="C171" s="129"/>
      <c r="D171" s="189" t="s">
        <v>134</v>
      </c>
      <c r="E171" s="200" t="s">
        <v>190</v>
      </c>
      <c r="G171" s="226">
        <v>0</v>
      </c>
      <c r="H171" s="226">
        <v>0</v>
      </c>
      <c r="I171" s="226">
        <f>H171+H171*0.05</f>
        <v>0</v>
      </c>
    </row>
    <row r="172" spans="2:9" ht="34.200000000000003">
      <c r="B172" s="247" t="s">
        <v>370</v>
      </c>
      <c r="C172" s="129"/>
      <c r="D172" s="189" t="s">
        <v>134</v>
      </c>
      <c r="E172" s="200" t="s">
        <v>191</v>
      </c>
      <c r="F172" s="196"/>
      <c r="G172" s="226">
        <f t="shared" ref="G172:I173" si="35">G173</f>
        <v>0</v>
      </c>
      <c r="H172" s="226">
        <f t="shared" si="35"/>
        <v>0</v>
      </c>
      <c r="I172" s="226">
        <f t="shared" si="35"/>
        <v>0</v>
      </c>
    </row>
    <row r="173" spans="2:9" ht="22.8">
      <c r="B173" s="247" t="s">
        <v>346</v>
      </c>
      <c r="C173" s="129"/>
      <c r="D173" s="189" t="s">
        <v>134</v>
      </c>
      <c r="E173" s="200" t="s">
        <v>191</v>
      </c>
      <c r="F173" s="196"/>
      <c r="G173" s="226">
        <f t="shared" si="35"/>
        <v>0</v>
      </c>
      <c r="H173" s="226">
        <f t="shared" si="35"/>
        <v>0</v>
      </c>
      <c r="I173" s="226">
        <f t="shared" si="35"/>
        <v>0</v>
      </c>
    </row>
    <row r="174" spans="2:9" ht="24">
      <c r="B174" s="248" t="s">
        <v>371</v>
      </c>
      <c r="C174" s="129"/>
      <c r="D174" s="190" t="s">
        <v>134</v>
      </c>
      <c r="E174" s="201" t="s">
        <v>191</v>
      </c>
      <c r="F174" s="196" t="s">
        <v>266</v>
      </c>
      <c r="G174" s="217">
        <v>0</v>
      </c>
      <c r="H174" s="217">
        <v>0</v>
      </c>
      <c r="I174" s="217">
        <v>0</v>
      </c>
    </row>
    <row r="175" spans="2:9" ht="115.2">
      <c r="B175" s="245" t="s">
        <v>322</v>
      </c>
      <c r="C175" s="129"/>
      <c r="D175" s="189" t="s">
        <v>134</v>
      </c>
      <c r="E175" s="200" t="s">
        <v>319</v>
      </c>
      <c r="F175" s="196"/>
      <c r="G175" s="226">
        <f t="shared" ref="G175:I179" si="36">G176</f>
        <v>20</v>
      </c>
      <c r="H175" s="226">
        <f t="shared" si="36"/>
        <v>0</v>
      </c>
      <c r="I175" s="226">
        <f t="shared" si="36"/>
        <v>0</v>
      </c>
    </row>
    <row r="176" spans="2:9">
      <c r="B176" s="247" t="s">
        <v>365</v>
      </c>
      <c r="C176" s="129"/>
      <c r="D176" s="189" t="s">
        <v>134</v>
      </c>
      <c r="E176" s="200" t="s">
        <v>320</v>
      </c>
      <c r="F176" s="196"/>
      <c r="G176" s="226">
        <f t="shared" si="36"/>
        <v>20</v>
      </c>
      <c r="H176" s="226">
        <f t="shared" si="36"/>
        <v>0</v>
      </c>
      <c r="I176" s="226">
        <f t="shared" si="36"/>
        <v>0</v>
      </c>
    </row>
    <row r="177" spans="2:9" ht="91.2">
      <c r="B177" s="246" t="s">
        <v>372</v>
      </c>
      <c r="C177" s="129"/>
      <c r="D177" s="189" t="s">
        <v>134</v>
      </c>
      <c r="E177" s="200" t="s">
        <v>321</v>
      </c>
      <c r="F177" s="196"/>
      <c r="G177" s="226">
        <f t="shared" si="36"/>
        <v>20</v>
      </c>
      <c r="H177" s="226">
        <f t="shared" si="36"/>
        <v>0</v>
      </c>
      <c r="I177" s="226">
        <f t="shared" si="36"/>
        <v>0</v>
      </c>
    </row>
    <row r="178" spans="2:9" ht="103.8">
      <c r="B178" s="245" t="s">
        <v>373</v>
      </c>
      <c r="C178" s="129"/>
      <c r="D178" s="189" t="s">
        <v>134</v>
      </c>
      <c r="E178" s="200" t="s">
        <v>323</v>
      </c>
      <c r="F178" s="196"/>
      <c r="G178" s="226">
        <f t="shared" si="36"/>
        <v>20</v>
      </c>
      <c r="H178" s="226">
        <f t="shared" si="36"/>
        <v>0</v>
      </c>
      <c r="I178" s="226">
        <f t="shared" si="36"/>
        <v>0</v>
      </c>
    </row>
    <row r="179" spans="2:9" ht="22.8">
      <c r="B179" s="247" t="s">
        <v>346</v>
      </c>
      <c r="C179" s="129"/>
      <c r="D179" s="189" t="s">
        <v>134</v>
      </c>
      <c r="E179" s="200" t="s">
        <v>323</v>
      </c>
      <c r="F179" s="196"/>
      <c r="G179" s="226">
        <f t="shared" si="36"/>
        <v>20</v>
      </c>
      <c r="H179" s="226">
        <f t="shared" si="36"/>
        <v>0</v>
      </c>
      <c r="I179" s="226">
        <f t="shared" si="36"/>
        <v>0</v>
      </c>
    </row>
    <row r="180" spans="2:9" ht="24">
      <c r="B180" s="248" t="s">
        <v>374</v>
      </c>
      <c r="C180" s="129"/>
      <c r="D180" s="190" t="s">
        <v>134</v>
      </c>
      <c r="E180" s="201" t="s">
        <v>323</v>
      </c>
      <c r="F180" s="196" t="s">
        <v>266</v>
      </c>
      <c r="G180" s="217">
        <v>20</v>
      </c>
      <c r="H180" s="217">
        <v>0</v>
      </c>
      <c r="I180" s="217">
        <v>0</v>
      </c>
    </row>
    <row r="181" spans="2:9" ht="138">
      <c r="B181" s="263" t="s">
        <v>331</v>
      </c>
      <c r="C181" s="129"/>
      <c r="D181" s="189" t="s">
        <v>134</v>
      </c>
      <c r="E181" s="200" t="s">
        <v>314</v>
      </c>
      <c r="F181" s="196"/>
      <c r="G181" s="226">
        <f t="shared" ref="G181:I185" si="37">G182</f>
        <v>34.200000000000003</v>
      </c>
      <c r="H181" s="226">
        <f t="shared" si="37"/>
        <v>0</v>
      </c>
      <c r="I181" s="226">
        <f t="shared" si="37"/>
        <v>0</v>
      </c>
    </row>
    <row r="182" spans="2:9" ht="24">
      <c r="B182" s="245" t="s">
        <v>162</v>
      </c>
      <c r="C182" s="129"/>
      <c r="D182" s="189" t="s">
        <v>134</v>
      </c>
      <c r="E182" s="200" t="s">
        <v>315</v>
      </c>
      <c r="F182" s="196"/>
      <c r="G182" s="226">
        <f t="shared" si="37"/>
        <v>34.200000000000003</v>
      </c>
      <c r="H182" s="226">
        <f t="shared" si="37"/>
        <v>0</v>
      </c>
      <c r="I182" s="226">
        <f t="shared" si="37"/>
        <v>0</v>
      </c>
    </row>
    <row r="183" spans="2:9" ht="57">
      <c r="B183" s="247" t="s">
        <v>353</v>
      </c>
      <c r="C183" s="129"/>
      <c r="D183" s="189" t="s">
        <v>134</v>
      </c>
      <c r="E183" s="200" t="s">
        <v>316</v>
      </c>
      <c r="F183" s="196"/>
      <c r="G183" s="226">
        <f t="shared" si="37"/>
        <v>34.200000000000003</v>
      </c>
      <c r="H183" s="226">
        <f t="shared" si="37"/>
        <v>0</v>
      </c>
      <c r="I183" s="226">
        <f t="shared" si="37"/>
        <v>0</v>
      </c>
    </row>
    <row r="184" spans="2:9" ht="34.200000000000003">
      <c r="B184" s="247" t="s">
        <v>375</v>
      </c>
      <c r="C184" s="129"/>
      <c r="D184" s="189" t="s">
        <v>134</v>
      </c>
      <c r="E184" s="200" t="s">
        <v>317</v>
      </c>
      <c r="F184" s="196"/>
      <c r="G184" s="226">
        <f t="shared" si="37"/>
        <v>34.200000000000003</v>
      </c>
      <c r="H184" s="226">
        <f t="shared" si="37"/>
        <v>0</v>
      </c>
      <c r="I184" s="226">
        <f t="shared" si="37"/>
        <v>0</v>
      </c>
    </row>
    <row r="185" spans="2:9" ht="22.8">
      <c r="B185" s="247" t="s">
        <v>346</v>
      </c>
      <c r="C185" s="129"/>
      <c r="D185" s="189" t="s">
        <v>134</v>
      </c>
      <c r="E185" s="200" t="s">
        <v>317</v>
      </c>
      <c r="F185" s="196"/>
      <c r="G185" s="226">
        <f t="shared" si="37"/>
        <v>34.200000000000003</v>
      </c>
      <c r="H185" s="226">
        <f t="shared" si="37"/>
        <v>0</v>
      </c>
      <c r="I185" s="226">
        <f t="shared" si="37"/>
        <v>0</v>
      </c>
    </row>
    <row r="186" spans="2:9" ht="108">
      <c r="B186" s="259" t="s">
        <v>445</v>
      </c>
      <c r="C186" s="129"/>
      <c r="D186" s="190" t="s">
        <v>134</v>
      </c>
      <c r="E186" s="201" t="s">
        <v>317</v>
      </c>
      <c r="F186" s="196" t="s">
        <v>266</v>
      </c>
      <c r="G186" s="217">
        <v>34.200000000000003</v>
      </c>
      <c r="H186" s="217">
        <v>0</v>
      </c>
      <c r="I186" s="217">
        <v>0</v>
      </c>
    </row>
    <row r="187" spans="2:9" ht="91.2">
      <c r="B187" s="260" t="s">
        <v>328</v>
      </c>
      <c r="C187" s="129"/>
      <c r="D187" s="189" t="s">
        <v>134</v>
      </c>
      <c r="E187" s="200" t="s">
        <v>325</v>
      </c>
      <c r="F187" s="196"/>
      <c r="G187" s="226">
        <f t="shared" ref="G187:I191" si="38">G188</f>
        <v>800</v>
      </c>
      <c r="H187" s="226">
        <f t="shared" si="38"/>
        <v>1000</v>
      </c>
      <c r="I187" s="226">
        <f t="shared" si="38"/>
        <v>1500</v>
      </c>
    </row>
    <row r="188" spans="2:9" ht="24">
      <c r="B188" s="245" t="s">
        <v>162</v>
      </c>
      <c r="C188" s="129"/>
      <c r="D188" s="189" t="s">
        <v>134</v>
      </c>
      <c r="E188" s="200" t="s">
        <v>326</v>
      </c>
      <c r="F188" s="196"/>
      <c r="G188" s="226">
        <f t="shared" si="38"/>
        <v>800</v>
      </c>
      <c r="H188" s="226">
        <f t="shared" si="38"/>
        <v>1000</v>
      </c>
      <c r="I188" s="226">
        <f t="shared" si="38"/>
        <v>1500</v>
      </c>
    </row>
    <row r="189" spans="2:9" ht="91.2">
      <c r="B189" s="246" t="s">
        <v>329</v>
      </c>
      <c r="C189" s="129"/>
      <c r="D189" s="189" t="s">
        <v>134</v>
      </c>
      <c r="E189" s="200" t="s">
        <v>327</v>
      </c>
      <c r="F189" s="196"/>
      <c r="G189" s="226">
        <f t="shared" si="38"/>
        <v>800</v>
      </c>
      <c r="H189" s="226">
        <f t="shared" si="38"/>
        <v>1000</v>
      </c>
      <c r="I189" s="226">
        <f t="shared" si="38"/>
        <v>1500</v>
      </c>
    </row>
    <row r="190" spans="2:9" ht="35.4">
      <c r="B190" s="245" t="s">
        <v>296</v>
      </c>
      <c r="C190" s="129"/>
      <c r="D190" s="189" t="s">
        <v>134</v>
      </c>
      <c r="E190" s="200" t="s">
        <v>324</v>
      </c>
      <c r="F190" s="196"/>
      <c r="G190" s="226">
        <f t="shared" si="38"/>
        <v>800</v>
      </c>
      <c r="H190" s="226">
        <f t="shared" si="38"/>
        <v>1000</v>
      </c>
      <c r="I190" s="226">
        <f t="shared" si="38"/>
        <v>1500</v>
      </c>
    </row>
    <row r="191" spans="2:9" ht="22.8">
      <c r="B191" s="247" t="s">
        <v>346</v>
      </c>
      <c r="C191" s="129"/>
      <c r="D191" s="189" t="s">
        <v>134</v>
      </c>
      <c r="E191" s="200" t="s">
        <v>324</v>
      </c>
      <c r="F191" s="196"/>
      <c r="G191" s="226">
        <f t="shared" si="38"/>
        <v>800</v>
      </c>
      <c r="H191" s="226">
        <f t="shared" si="38"/>
        <v>1000</v>
      </c>
      <c r="I191" s="226">
        <f t="shared" si="38"/>
        <v>1500</v>
      </c>
    </row>
    <row r="192" spans="2:9" ht="48">
      <c r="B192" s="259" t="s">
        <v>330</v>
      </c>
      <c r="C192" s="129"/>
      <c r="D192" s="190" t="s">
        <v>134</v>
      </c>
      <c r="E192" s="201" t="s">
        <v>324</v>
      </c>
      <c r="F192" s="196" t="s">
        <v>266</v>
      </c>
      <c r="G192" s="217">
        <v>800</v>
      </c>
      <c r="H192" s="217">
        <v>1000</v>
      </c>
      <c r="I192" s="217">
        <v>1500</v>
      </c>
    </row>
    <row r="193" spans="2:9" ht="46.8">
      <c r="B193" s="249" t="s">
        <v>280</v>
      </c>
      <c r="C193" s="129"/>
      <c r="D193" s="189" t="s">
        <v>134</v>
      </c>
      <c r="E193" s="200" t="s">
        <v>243</v>
      </c>
      <c r="F193" s="196"/>
      <c r="G193" s="226">
        <f t="shared" ref="G193:I197" si="39">G194</f>
        <v>800</v>
      </c>
      <c r="H193" s="226">
        <f t="shared" si="39"/>
        <v>0</v>
      </c>
      <c r="I193" s="226">
        <f t="shared" si="39"/>
        <v>0</v>
      </c>
    </row>
    <row r="194" spans="2:9">
      <c r="B194" s="245" t="s">
        <v>223</v>
      </c>
      <c r="C194" s="129"/>
      <c r="D194" s="189" t="s">
        <v>134</v>
      </c>
      <c r="E194" s="200" t="s">
        <v>244</v>
      </c>
      <c r="F194" s="196"/>
      <c r="G194" s="226">
        <f t="shared" si="39"/>
        <v>800</v>
      </c>
      <c r="H194" s="226">
        <f t="shared" si="39"/>
        <v>0</v>
      </c>
      <c r="I194" s="226">
        <f t="shared" si="39"/>
        <v>0</v>
      </c>
    </row>
    <row r="195" spans="2:9">
      <c r="B195" s="245" t="s">
        <v>223</v>
      </c>
      <c r="C195" s="129"/>
      <c r="D195" s="189" t="s">
        <v>134</v>
      </c>
      <c r="E195" s="200" t="s">
        <v>245</v>
      </c>
      <c r="F195" s="196"/>
      <c r="G195" s="226">
        <f t="shared" si="39"/>
        <v>800</v>
      </c>
      <c r="H195" s="226">
        <f t="shared" si="39"/>
        <v>0</v>
      </c>
      <c r="I195" s="226">
        <f t="shared" si="39"/>
        <v>0</v>
      </c>
    </row>
    <row r="196" spans="2:9" ht="35.4">
      <c r="B196" s="245" t="s">
        <v>296</v>
      </c>
      <c r="C196" s="129"/>
      <c r="D196" s="189" t="s">
        <v>134</v>
      </c>
      <c r="E196" s="200" t="s">
        <v>253</v>
      </c>
      <c r="F196" s="196"/>
      <c r="G196" s="226">
        <f t="shared" si="39"/>
        <v>800</v>
      </c>
      <c r="H196" s="226">
        <f t="shared" si="39"/>
        <v>0</v>
      </c>
      <c r="I196" s="226">
        <f t="shared" si="39"/>
        <v>0</v>
      </c>
    </row>
    <row r="197" spans="2:9" ht="22.8">
      <c r="B197" s="247" t="s">
        <v>346</v>
      </c>
      <c r="C197" s="129"/>
      <c r="D197" s="189" t="s">
        <v>134</v>
      </c>
      <c r="E197" s="200" t="s">
        <v>253</v>
      </c>
      <c r="F197" s="196"/>
      <c r="G197" s="226">
        <f t="shared" si="39"/>
        <v>800</v>
      </c>
      <c r="H197" s="226">
        <f t="shared" si="39"/>
        <v>0</v>
      </c>
      <c r="I197" s="226">
        <f t="shared" si="39"/>
        <v>0</v>
      </c>
    </row>
    <row r="198" spans="2:9">
      <c r="B198" s="248" t="s">
        <v>347</v>
      </c>
      <c r="C198" s="129"/>
      <c r="D198" s="190" t="s">
        <v>134</v>
      </c>
      <c r="E198" s="201" t="s">
        <v>253</v>
      </c>
      <c r="F198" s="196" t="s">
        <v>266</v>
      </c>
      <c r="G198" s="217">
        <v>800</v>
      </c>
      <c r="H198" s="217">
        <v>0</v>
      </c>
      <c r="I198" s="217">
        <v>0</v>
      </c>
    </row>
    <row r="199" spans="2:9">
      <c r="B199" s="266" t="s">
        <v>299</v>
      </c>
      <c r="C199" s="129"/>
      <c r="D199" s="189" t="s">
        <v>138</v>
      </c>
      <c r="E199" s="192" t="s">
        <v>311</v>
      </c>
      <c r="F199" s="196"/>
      <c r="G199" s="226">
        <f t="shared" ref="G199:I204" si="40">G200</f>
        <v>0</v>
      </c>
      <c r="H199" s="226">
        <f t="shared" si="40"/>
        <v>0</v>
      </c>
      <c r="I199" s="226">
        <f t="shared" si="40"/>
        <v>0</v>
      </c>
    </row>
    <row r="200" spans="2:9" ht="57" customHeight="1">
      <c r="B200" s="289" t="s">
        <v>376</v>
      </c>
      <c r="C200" s="129"/>
      <c r="D200" s="189" t="s">
        <v>138</v>
      </c>
      <c r="E200" s="192" t="s">
        <v>199</v>
      </c>
      <c r="F200" s="196"/>
      <c r="G200" s="226">
        <f t="shared" si="40"/>
        <v>0</v>
      </c>
      <c r="H200" s="226">
        <f t="shared" si="40"/>
        <v>0</v>
      </c>
      <c r="I200" s="226">
        <f t="shared" si="40"/>
        <v>0</v>
      </c>
    </row>
    <row r="201" spans="2:9" ht="22.8">
      <c r="B201" s="268" t="s">
        <v>162</v>
      </c>
      <c r="C201" s="129"/>
      <c r="D201" s="189" t="s">
        <v>138</v>
      </c>
      <c r="E201" s="192" t="s">
        <v>335</v>
      </c>
      <c r="F201" s="196"/>
      <c r="G201" s="226">
        <f t="shared" si="40"/>
        <v>0</v>
      </c>
      <c r="H201" s="226">
        <f t="shared" si="40"/>
        <v>0</v>
      </c>
      <c r="I201" s="226">
        <f t="shared" si="40"/>
        <v>0</v>
      </c>
    </row>
    <row r="202" spans="2:9" ht="68.400000000000006">
      <c r="B202" s="267" t="s">
        <v>377</v>
      </c>
      <c r="C202" s="129"/>
      <c r="D202" s="189" t="s">
        <v>138</v>
      </c>
      <c r="E202" s="192" t="s">
        <v>200</v>
      </c>
      <c r="F202" s="196"/>
      <c r="G202" s="226">
        <f t="shared" si="40"/>
        <v>0</v>
      </c>
      <c r="H202" s="226">
        <f t="shared" si="40"/>
        <v>0</v>
      </c>
      <c r="I202" s="226">
        <f t="shared" si="40"/>
        <v>0</v>
      </c>
    </row>
    <row r="203" spans="2:9" ht="34.200000000000003">
      <c r="B203" s="267" t="s">
        <v>300</v>
      </c>
      <c r="C203" s="129"/>
      <c r="D203" s="189" t="s">
        <v>138</v>
      </c>
      <c r="E203" s="192" t="s">
        <v>301</v>
      </c>
      <c r="F203" s="196"/>
      <c r="G203" s="226">
        <f t="shared" si="40"/>
        <v>0</v>
      </c>
      <c r="H203" s="226">
        <f t="shared" si="40"/>
        <v>0</v>
      </c>
      <c r="I203" s="226">
        <f t="shared" si="40"/>
        <v>0</v>
      </c>
    </row>
    <row r="204" spans="2:9" ht="22.8">
      <c r="B204" s="247" t="s">
        <v>378</v>
      </c>
      <c r="C204" s="129"/>
      <c r="D204" s="189" t="s">
        <v>138</v>
      </c>
      <c r="E204" s="192" t="s">
        <v>301</v>
      </c>
      <c r="F204" s="196"/>
      <c r="G204" s="226">
        <f t="shared" si="40"/>
        <v>0</v>
      </c>
      <c r="H204" s="226">
        <f t="shared" si="40"/>
        <v>0</v>
      </c>
      <c r="I204" s="226">
        <f t="shared" si="40"/>
        <v>0</v>
      </c>
    </row>
    <row r="205" spans="2:9" ht="36">
      <c r="B205" s="248" t="s">
        <v>379</v>
      </c>
      <c r="C205" s="129"/>
      <c r="D205" s="190" t="s">
        <v>138</v>
      </c>
      <c r="E205" s="194" t="s">
        <v>301</v>
      </c>
      <c r="F205" s="196" t="s">
        <v>266</v>
      </c>
      <c r="G205" s="217">
        <v>0</v>
      </c>
      <c r="H205" s="217">
        <v>0</v>
      </c>
      <c r="I205" s="217">
        <v>0</v>
      </c>
    </row>
    <row r="206" spans="2:9">
      <c r="B206" s="266" t="s">
        <v>297</v>
      </c>
      <c r="C206" s="129"/>
      <c r="D206" s="189" t="s">
        <v>140</v>
      </c>
      <c r="E206" s="200" t="s">
        <v>311</v>
      </c>
      <c r="F206" s="196"/>
      <c r="G206" s="226">
        <f t="shared" ref="G206:I211" si="41">G207</f>
        <v>242.7</v>
      </c>
      <c r="H206" s="226">
        <f t="shared" si="41"/>
        <v>500</v>
      </c>
      <c r="I206" s="226">
        <f t="shared" si="41"/>
        <v>500</v>
      </c>
    </row>
    <row r="207" spans="2:9" ht="81">
      <c r="B207" s="245" t="s">
        <v>298</v>
      </c>
      <c r="C207" s="129"/>
      <c r="D207" s="189" t="s">
        <v>142</v>
      </c>
      <c r="E207" s="200" t="s">
        <v>199</v>
      </c>
      <c r="F207" s="196"/>
      <c r="G207" s="226">
        <f t="shared" si="41"/>
        <v>242.7</v>
      </c>
      <c r="H207" s="226">
        <f t="shared" si="41"/>
        <v>500</v>
      </c>
      <c r="I207" s="226">
        <f t="shared" si="41"/>
        <v>500</v>
      </c>
    </row>
    <row r="208" spans="2:9" ht="24">
      <c r="B208" s="249" t="s">
        <v>162</v>
      </c>
      <c r="C208" s="129"/>
      <c r="D208" s="189" t="s">
        <v>142</v>
      </c>
      <c r="E208" s="200" t="s">
        <v>335</v>
      </c>
      <c r="F208" s="196"/>
      <c r="G208" s="226">
        <f t="shared" si="41"/>
        <v>242.7</v>
      </c>
      <c r="H208" s="226">
        <f t="shared" si="41"/>
        <v>500</v>
      </c>
      <c r="I208" s="226">
        <f t="shared" si="41"/>
        <v>500</v>
      </c>
    </row>
    <row r="209" spans="2:9" ht="68.400000000000006">
      <c r="B209" s="247" t="s">
        <v>377</v>
      </c>
      <c r="C209" s="129"/>
      <c r="D209" s="189" t="s">
        <v>142</v>
      </c>
      <c r="E209" s="200" t="s">
        <v>200</v>
      </c>
      <c r="F209" s="196"/>
      <c r="G209" s="226">
        <f t="shared" si="41"/>
        <v>242.7</v>
      </c>
      <c r="H209" s="226">
        <f t="shared" si="41"/>
        <v>500</v>
      </c>
      <c r="I209" s="226">
        <f t="shared" si="41"/>
        <v>500</v>
      </c>
    </row>
    <row r="210" spans="2:9" ht="114">
      <c r="B210" s="247" t="s">
        <v>380</v>
      </c>
      <c r="C210" s="129"/>
      <c r="D210" s="189" t="s">
        <v>142</v>
      </c>
      <c r="E210" s="200" t="s">
        <v>202</v>
      </c>
      <c r="F210" s="196"/>
      <c r="G210" s="226">
        <f t="shared" si="41"/>
        <v>242.7</v>
      </c>
      <c r="H210" s="226">
        <f t="shared" si="41"/>
        <v>500</v>
      </c>
      <c r="I210" s="226">
        <f t="shared" si="41"/>
        <v>500</v>
      </c>
    </row>
    <row r="211" spans="2:9" ht="79.8">
      <c r="B211" s="247" t="s">
        <v>381</v>
      </c>
      <c r="C211" s="129"/>
      <c r="D211" s="189" t="s">
        <v>142</v>
      </c>
      <c r="E211" s="200" t="s">
        <v>202</v>
      </c>
      <c r="F211" s="196"/>
      <c r="G211" s="226">
        <f t="shared" si="41"/>
        <v>242.7</v>
      </c>
      <c r="H211" s="226">
        <f t="shared" si="41"/>
        <v>500</v>
      </c>
      <c r="I211" s="226">
        <f t="shared" si="41"/>
        <v>500</v>
      </c>
    </row>
    <row r="212" spans="2:9" ht="48">
      <c r="B212" s="248" t="s">
        <v>382</v>
      </c>
      <c r="C212" s="129"/>
      <c r="D212" s="190" t="s">
        <v>142</v>
      </c>
      <c r="E212" s="201" t="s">
        <v>202</v>
      </c>
      <c r="F212" s="196" t="s">
        <v>407</v>
      </c>
      <c r="G212" s="217">
        <v>242.7</v>
      </c>
      <c r="H212" s="217">
        <v>500</v>
      </c>
      <c r="I212" s="217">
        <v>500</v>
      </c>
    </row>
    <row r="213" spans="2:9" ht="27.6">
      <c r="B213" s="361" t="s">
        <v>143</v>
      </c>
      <c r="C213" s="129"/>
      <c r="D213" s="189" t="s">
        <v>144</v>
      </c>
      <c r="E213" s="201"/>
      <c r="F213" s="196"/>
      <c r="G213" s="226">
        <f>G214+G221</f>
        <v>1573.3</v>
      </c>
      <c r="H213" s="226">
        <f>H214+H221</f>
        <v>1573.3</v>
      </c>
      <c r="I213" s="226">
        <f>I214+I221</f>
        <v>1573.3</v>
      </c>
    </row>
    <row r="214" spans="2:9">
      <c r="B214" s="252" t="s">
        <v>145</v>
      </c>
      <c r="C214" s="129"/>
      <c r="D214" s="189" t="s">
        <v>146</v>
      </c>
      <c r="E214" s="200" t="s">
        <v>311</v>
      </c>
      <c r="F214" s="196"/>
      <c r="G214" s="226">
        <f t="shared" ref="G214:I219" si="42">G215</f>
        <v>1573.3</v>
      </c>
      <c r="H214" s="226">
        <f t="shared" si="42"/>
        <v>1573.3</v>
      </c>
      <c r="I214" s="226">
        <f t="shared" si="42"/>
        <v>1573.3</v>
      </c>
    </row>
    <row r="215" spans="2:9" ht="34.200000000000003">
      <c r="B215" s="247" t="s">
        <v>249</v>
      </c>
      <c r="C215" s="129"/>
      <c r="D215" s="189" t="s">
        <v>146</v>
      </c>
      <c r="E215" s="200" t="s">
        <v>243</v>
      </c>
      <c r="F215" s="196"/>
      <c r="G215" s="226">
        <f t="shared" si="42"/>
        <v>1573.3</v>
      </c>
      <c r="H215" s="226">
        <f t="shared" si="42"/>
        <v>1573.3</v>
      </c>
      <c r="I215" s="226">
        <f t="shared" si="42"/>
        <v>1573.3</v>
      </c>
    </row>
    <row r="216" spans="2:9">
      <c r="B216" s="245" t="s">
        <v>223</v>
      </c>
      <c r="C216" s="129"/>
      <c r="D216" s="189" t="s">
        <v>146</v>
      </c>
      <c r="E216" s="200" t="s">
        <v>244</v>
      </c>
      <c r="F216" s="196"/>
      <c r="G216" s="226">
        <f t="shared" si="42"/>
        <v>1573.3</v>
      </c>
      <c r="H216" s="226">
        <f t="shared" si="42"/>
        <v>1573.3</v>
      </c>
      <c r="I216" s="226">
        <f t="shared" si="42"/>
        <v>1573.3</v>
      </c>
    </row>
    <row r="217" spans="2:9">
      <c r="B217" s="245" t="s">
        <v>223</v>
      </c>
      <c r="C217" s="129"/>
      <c r="D217" s="189" t="s">
        <v>146</v>
      </c>
      <c r="E217" s="200" t="s">
        <v>245</v>
      </c>
      <c r="F217" s="196"/>
      <c r="G217" s="226">
        <f t="shared" si="42"/>
        <v>1573.3</v>
      </c>
      <c r="H217" s="226">
        <f t="shared" si="42"/>
        <v>1573.3</v>
      </c>
      <c r="I217" s="226">
        <f t="shared" si="42"/>
        <v>1573.3</v>
      </c>
    </row>
    <row r="218" spans="2:9" ht="24">
      <c r="B218" s="245" t="s">
        <v>254</v>
      </c>
      <c r="C218" s="129"/>
      <c r="D218" s="189" t="s">
        <v>146</v>
      </c>
      <c r="E218" s="200" t="s">
        <v>255</v>
      </c>
      <c r="F218" s="196"/>
      <c r="G218" s="226">
        <f t="shared" si="42"/>
        <v>1573.3</v>
      </c>
      <c r="H218" s="226">
        <f t="shared" si="42"/>
        <v>1573.3</v>
      </c>
      <c r="I218" s="226">
        <f t="shared" si="42"/>
        <v>1573.3</v>
      </c>
    </row>
    <row r="219" spans="2:9" ht="22.8">
      <c r="B219" s="247" t="s">
        <v>383</v>
      </c>
      <c r="C219" s="129"/>
      <c r="D219" s="189" t="s">
        <v>146</v>
      </c>
      <c r="E219" s="200" t="s">
        <v>255</v>
      </c>
      <c r="F219" s="196"/>
      <c r="G219" s="226">
        <f t="shared" si="42"/>
        <v>1573.3</v>
      </c>
      <c r="H219" s="226">
        <f t="shared" si="42"/>
        <v>1573.3</v>
      </c>
      <c r="I219" s="226">
        <f t="shared" si="42"/>
        <v>1573.3</v>
      </c>
    </row>
    <row r="220" spans="2:9" ht="36">
      <c r="B220" s="248" t="s">
        <v>384</v>
      </c>
      <c r="C220" s="129"/>
      <c r="D220" s="190" t="s">
        <v>146</v>
      </c>
      <c r="E220" s="201" t="s">
        <v>255</v>
      </c>
      <c r="F220" s="196" t="s">
        <v>408</v>
      </c>
      <c r="G220" s="217">
        <v>1573.3</v>
      </c>
      <c r="H220" s="217">
        <v>1573.3</v>
      </c>
      <c r="I220" s="217">
        <v>1573.3</v>
      </c>
    </row>
    <row r="221" spans="2:9">
      <c r="B221" s="361" t="s">
        <v>385</v>
      </c>
      <c r="C221" s="129"/>
      <c r="D221" s="189" t="s">
        <v>148</v>
      </c>
      <c r="E221" s="200" t="s">
        <v>311</v>
      </c>
      <c r="F221" s="196"/>
      <c r="G221" s="226">
        <f t="shared" ref="G221:I226" si="43">G222</f>
        <v>0</v>
      </c>
      <c r="H221" s="226">
        <f t="shared" si="43"/>
        <v>0</v>
      </c>
      <c r="I221" s="226">
        <f t="shared" si="43"/>
        <v>0</v>
      </c>
    </row>
    <row r="222" spans="2:9" ht="102.6">
      <c r="B222" s="246" t="s">
        <v>209</v>
      </c>
      <c r="C222" s="129"/>
      <c r="D222" s="189" t="s">
        <v>148</v>
      </c>
      <c r="E222" s="200" t="s">
        <v>208</v>
      </c>
      <c r="F222" s="196"/>
      <c r="G222" s="226">
        <f t="shared" si="43"/>
        <v>0</v>
      </c>
      <c r="H222" s="226">
        <f t="shared" si="43"/>
        <v>0</v>
      </c>
      <c r="I222" s="226">
        <f t="shared" si="43"/>
        <v>0</v>
      </c>
    </row>
    <row r="223" spans="2:9">
      <c r="B223" s="247" t="s">
        <v>366</v>
      </c>
      <c r="C223" s="129"/>
      <c r="D223" s="189" t="s">
        <v>148</v>
      </c>
      <c r="E223" s="200" t="s">
        <v>210</v>
      </c>
      <c r="F223" s="196"/>
      <c r="G223" s="226">
        <f t="shared" si="43"/>
        <v>0</v>
      </c>
      <c r="H223" s="226">
        <f t="shared" si="43"/>
        <v>0</v>
      </c>
      <c r="I223" s="226">
        <f t="shared" si="43"/>
        <v>0</v>
      </c>
    </row>
    <row r="224" spans="2:9" ht="45.6">
      <c r="B224" s="247" t="s">
        <v>386</v>
      </c>
      <c r="C224" s="129"/>
      <c r="D224" s="189" t="s">
        <v>148</v>
      </c>
      <c r="E224" s="200" t="s">
        <v>211</v>
      </c>
      <c r="F224" s="196"/>
      <c r="G224" s="226">
        <f t="shared" si="43"/>
        <v>0</v>
      </c>
      <c r="H224" s="226">
        <f t="shared" si="43"/>
        <v>0</v>
      </c>
      <c r="I224" s="226">
        <f t="shared" si="43"/>
        <v>0</v>
      </c>
    </row>
    <row r="225" spans="2:9" ht="34.200000000000003">
      <c r="B225" s="256" t="s">
        <v>212</v>
      </c>
      <c r="C225" s="129"/>
      <c r="D225" s="189" t="s">
        <v>148</v>
      </c>
      <c r="E225" s="200" t="s">
        <v>213</v>
      </c>
      <c r="F225" s="196"/>
      <c r="G225" s="226">
        <f t="shared" si="43"/>
        <v>0</v>
      </c>
      <c r="H225" s="226">
        <f t="shared" si="43"/>
        <v>0</v>
      </c>
      <c r="I225" s="226">
        <f t="shared" si="43"/>
        <v>0</v>
      </c>
    </row>
    <row r="226" spans="2:9" ht="24">
      <c r="B226" s="245" t="s">
        <v>214</v>
      </c>
      <c r="C226" s="129"/>
      <c r="D226" s="189" t="s">
        <v>148</v>
      </c>
      <c r="E226" s="200" t="s">
        <v>213</v>
      </c>
      <c r="F226" s="196"/>
      <c r="G226" s="226">
        <f t="shared" si="43"/>
        <v>0</v>
      </c>
      <c r="H226" s="226">
        <f t="shared" si="43"/>
        <v>0</v>
      </c>
      <c r="I226" s="226">
        <f t="shared" si="43"/>
        <v>0</v>
      </c>
    </row>
    <row r="227" spans="2:9" ht="36">
      <c r="B227" s="248" t="s">
        <v>369</v>
      </c>
      <c r="C227" s="129"/>
      <c r="D227" s="190" t="s">
        <v>148</v>
      </c>
      <c r="E227" s="201" t="s">
        <v>213</v>
      </c>
      <c r="F227" s="196" t="s">
        <v>408</v>
      </c>
      <c r="G227" s="217">
        <v>0</v>
      </c>
      <c r="H227" s="217">
        <v>0</v>
      </c>
      <c r="I227" s="217">
        <v>0</v>
      </c>
    </row>
    <row r="228" spans="2:9" ht="28.2">
      <c r="B228" s="266" t="s">
        <v>149</v>
      </c>
      <c r="C228" s="129"/>
      <c r="D228" s="189" t="s">
        <v>152</v>
      </c>
      <c r="E228" s="194"/>
      <c r="F228" s="196"/>
      <c r="G228" s="226">
        <f>G229</f>
        <v>1513.2</v>
      </c>
      <c r="H228" s="226">
        <f>H229</f>
        <v>1000</v>
      </c>
      <c r="I228" s="226">
        <f>I229</f>
        <v>1000</v>
      </c>
    </row>
    <row r="229" spans="2:9">
      <c r="B229" s="245" t="s">
        <v>151</v>
      </c>
      <c r="C229" s="129"/>
      <c r="D229" s="189" t="s">
        <v>152</v>
      </c>
      <c r="E229" s="200" t="s">
        <v>311</v>
      </c>
      <c r="F229" s="196"/>
      <c r="G229" s="226">
        <f>G230+G236</f>
        <v>1513.2</v>
      </c>
      <c r="H229" s="226">
        <f>H230+H236</f>
        <v>1000</v>
      </c>
      <c r="I229" s="226">
        <f>I230+I236</f>
        <v>1000</v>
      </c>
    </row>
    <row r="230" spans="2:9" ht="34.200000000000003">
      <c r="B230" s="247" t="s">
        <v>249</v>
      </c>
      <c r="C230" s="129"/>
      <c r="D230" s="189" t="s">
        <v>152</v>
      </c>
      <c r="E230" s="200" t="s">
        <v>243</v>
      </c>
      <c r="F230" s="196"/>
      <c r="G230" s="226">
        <f t="shared" ref="G230:I234" si="44">G231</f>
        <v>1500</v>
      </c>
      <c r="H230" s="226">
        <f t="shared" si="44"/>
        <v>1000</v>
      </c>
      <c r="I230" s="226">
        <f t="shared" si="44"/>
        <v>1000</v>
      </c>
    </row>
    <row r="231" spans="2:9">
      <c r="B231" s="247" t="s">
        <v>223</v>
      </c>
      <c r="C231" s="129"/>
      <c r="D231" s="189" t="s">
        <v>152</v>
      </c>
      <c r="E231" s="200" t="s">
        <v>244</v>
      </c>
      <c r="F231" s="196"/>
      <c r="G231" s="226">
        <f t="shared" si="44"/>
        <v>1500</v>
      </c>
      <c r="H231" s="226">
        <f t="shared" si="44"/>
        <v>1000</v>
      </c>
      <c r="I231" s="226">
        <f t="shared" si="44"/>
        <v>1000</v>
      </c>
    </row>
    <row r="232" spans="2:9">
      <c r="B232" s="247" t="s">
        <v>223</v>
      </c>
      <c r="C232" s="129"/>
      <c r="D232" s="189" t="s">
        <v>152</v>
      </c>
      <c r="E232" s="200" t="s">
        <v>245</v>
      </c>
      <c r="F232" s="196"/>
      <c r="G232" s="226">
        <f t="shared" si="44"/>
        <v>1500</v>
      </c>
      <c r="H232" s="226">
        <f t="shared" si="44"/>
        <v>1000</v>
      </c>
      <c r="I232" s="226">
        <f t="shared" si="44"/>
        <v>1000</v>
      </c>
    </row>
    <row r="233" spans="2:9" ht="45" customHeight="1">
      <c r="B233" s="254" t="s">
        <v>281</v>
      </c>
      <c r="C233" s="129"/>
      <c r="D233" s="189" t="s">
        <v>152</v>
      </c>
      <c r="E233" s="199" t="s">
        <v>256</v>
      </c>
      <c r="F233" s="196"/>
      <c r="G233" s="226">
        <f t="shared" si="44"/>
        <v>1500</v>
      </c>
      <c r="H233" s="226">
        <f t="shared" si="44"/>
        <v>1000</v>
      </c>
      <c r="I233" s="226">
        <f t="shared" si="44"/>
        <v>1000</v>
      </c>
    </row>
    <row r="234" spans="2:9" ht="79.8">
      <c r="B234" s="247" t="s">
        <v>381</v>
      </c>
      <c r="C234" s="129"/>
      <c r="D234" s="189" t="s">
        <v>152</v>
      </c>
      <c r="E234" s="199" t="s">
        <v>256</v>
      </c>
      <c r="F234" s="196"/>
      <c r="G234" s="226">
        <f t="shared" si="44"/>
        <v>1500</v>
      </c>
      <c r="H234" s="226">
        <f t="shared" si="44"/>
        <v>1000</v>
      </c>
      <c r="I234" s="226">
        <f t="shared" si="44"/>
        <v>1000</v>
      </c>
    </row>
    <row r="235" spans="2:9">
      <c r="B235" s="248" t="s">
        <v>387</v>
      </c>
      <c r="C235" s="129"/>
      <c r="D235" s="190" t="s">
        <v>152</v>
      </c>
      <c r="E235" s="207" t="s">
        <v>256</v>
      </c>
      <c r="F235" s="196" t="s">
        <v>407</v>
      </c>
      <c r="G235" s="217">
        <v>1500</v>
      </c>
      <c r="H235" s="217">
        <v>1000</v>
      </c>
      <c r="I235" s="217">
        <v>1000</v>
      </c>
    </row>
    <row r="236" spans="2:9" ht="136.80000000000001">
      <c r="B236" s="256" t="s">
        <v>294</v>
      </c>
      <c r="C236" s="129"/>
      <c r="D236" s="189" t="s">
        <v>152</v>
      </c>
      <c r="E236" s="200" t="s">
        <v>314</v>
      </c>
      <c r="F236" s="196"/>
      <c r="G236" s="226">
        <f t="shared" ref="G236:I240" si="45">G237</f>
        <v>13.2</v>
      </c>
      <c r="H236" s="226">
        <f t="shared" si="45"/>
        <v>0</v>
      </c>
      <c r="I236" s="226">
        <f t="shared" si="45"/>
        <v>0</v>
      </c>
    </row>
    <row r="237" spans="2:9" ht="24">
      <c r="B237" s="245" t="s">
        <v>162</v>
      </c>
      <c r="C237" s="129"/>
      <c r="D237" s="189" t="s">
        <v>152</v>
      </c>
      <c r="E237" s="200" t="s">
        <v>315</v>
      </c>
      <c r="F237" s="196"/>
      <c r="G237" s="226">
        <f t="shared" si="45"/>
        <v>13.2</v>
      </c>
      <c r="H237" s="226">
        <f t="shared" si="45"/>
        <v>0</v>
      </c>
      <c r="I237" s="226">
        <f t="shared" si="45"/>
        <v>0</v>
      </c>
    </row>
    <row r="238" spans="2:9" ht="57">
      <c r="B238" s="247" t="s">
        <v>353</v>
      </c>
      <c r="C238" s="129"/>
      <c r="D238" s="189" t="s">
        <v>152</v>
      </c>
      <c r="E238" s="200" t="s">
        <v>316</v>
      </c>
      <c r="F238" s="196"/>
      <c r="G238" s="226">
        <f t="shared" si="45"/>
        <v>13.2</v>
      </c>
      <c r="H238" s="226">
        <f t="shared" si="45"/>
        <v>0</v>
      </c>
      <c r="I238" s="226">
        <f t="shared" si="45"/>
        <v>0</v>
      </c>
    </row>
    <row r="239" spans="2:9" ht="34.200000000000003">
      <c r="B239" s="247" t="s">
        <v>375</v>
      </c>
      <c r="C239" s="129"/>
      <c r="D239" s="189" t="s">
        <v>152</v>
      </c>
      <c r="E239" s="200" t="s">
        <v>317</v>
      </c>
      <c r="F239" s="196"/>
      <c r="G239" s="226">
        <f t="shared" si="45"/>
        <v>13.2</v>
      </c>
      <c r="H239" s="226">
        <f t="shared" si="45"/>
        <v>0</v>
      </c>
      <c r="I239" s="226">
        <f t="shared" si="45"/>
        <v>0</v>
      </c>
    </row>
    <row r="240" spans="2:9" ht="22.8">
      <c r="B240" s="247" t="s">
        <v>346</v>
      </c>
      <c r="C240" s="129"/>
      <c r="D240" s="189" t="s">
        <v>152</v>
      </c>
      <c r="E240" s="200" t="s">
        <v>317</v>
      </c>
      <c r="F240" s="196"/>
      <c r="G240" s="226">
        <f t="shared" si="45"/>
        <v>13.2</v>
      </c>
      <c r="H240" s="226">
        <f t="shared" si="45"/>
        <v>0</v>
      </c>
      <c r="I240" s="226">
        <f t="shared" si="45"/>
        <v>0</v>
      </c>
    </row>
    <row r="241" spans="2:9" ht="108">
      <c r="B241" s="259" t="s">
        <v>444</v>
      </c>
      <c r="C241" s="129"/>
      <c r="D241" s="190" t="s">
        <v>152</v>
      </c>
      <c r="E241" s="201" t="s">
        <v>317</v>
      </c>
      <c r="F241" s="196"/>
      <c r="G241" s="217">
        <v>13.2</v>
      </c>
      <c r="H241" s="217">
        <v>0</v>
      </c>
      <c r="I241" s="217">
        <v>0</v>
      </c>
    </row>
    <row r="242" spans="2:9">
      <c r="B242" s="264" t="s">
        <v>153</v>
      </c>
      <c r="C242" s="129"/>
      <c r="D242" s="190"/>
      <c r="E242" s="201"/>
      <c r="F242" s="196"/>
      <c r="G242" s="217"/>
      <c r="H242" s="232">
        <v>425.5</v>
      </c>
      <c r="I242" s="232">
        <v>859</v>
      </c>
    </row>
    <row r="243" spans="2:9">
      <c r="B243" s="359" t="s">
        <v>154</v>
      </c>
      <c r="C243" s="127"/>
      <c r="D243" s="191"/>
      <c r="E243" s="191"/>
      <c r="F243" s="191"/>
      <c r="G243" s="227">
        <f>G14</f>
        <v>18693.52</v>
      </c>
      <c r="H243" s="227">
        <f t="shared" ref="H243:I243" si="46">H14</f>
        <v>17018.3</v>
      </c>
      <c r="I243" s="227">
        <f t="shared" si="46"/>
        <v>17180.599999999999</v>
      </c>
    </row>
    <row r="244" spans="2:9">
      <c r="B244" s="353"/>
      <c r="C244" s="125"/>
      <c r="D244" s="176"/>
      <c r="E244" s="176"/>
      <c r="F244" s="176"/>
      <c r="G244" s="241"/>
      <c r="H244" s="241"/>
      <c r="I244" s="241"/>
    </row>
    <row r="245" spans="2:9">
      <c r="B245" s="353"/>
      <c r="C245" s="125"/>
      <c r="D245" s="176"/>
      <c r="E245" s="176"/>
      <c r="F245" s="176"/>
      <c r="G245" s="241"/>
      <c r="H245" s="241"/>
      <c r="I245" s="241"/>
    </row>
    <row r="246" spans="2:9">
      <c r="B246" s="352"/>
    </row>
    <row r="247" spans="2:9">
      <c r="B247" s="352"/>
    </row>
    <row r="248" spans="2:9">
      <c r="B248" s="352"/>
    </row>
    <row r="249" spans="2:9">
      <c r="B249" s="352"/>
    </row>
    <row r="250" spans="2:9">
      <c r="B250" s="352"/>
    </row>
    <row r="251" spans="2:9">
      <c r="B251" s="352"/>
    </row>
    <row r="252" spans="2:9">
      <c r="B252" s="352"/>
    </row>
    <row r="253" spans="2:9">
      <c r="B253" s="352"/>
    </row>
    <row r="254" spans="2:9">
      <c r="B254" s="352"/>
    </row>
    <row r="255" spans="2:9">
      <c r="B255" s="352"/>
    </row>
    <row r="256" spans="2:9">
      <c r="B256" s="352"/>
    </row>
    <row r="257" spans="2:2">
      <c r="B257" s="352"/>
    </row>
    <row r="258" spans="2:2">
      <c r="B258" s="352"/>
    </row>
    <row r="259" spans="2:2">
      <c r="B259" s="352"/>
    </row>
    <row r="260" spans="2:2">
      <c r="B260" s="352"/>
    </row>
    <row r="261" spans="2:2">
      <c r="B261" s="352"/>
    </row>
    <row r="262" spans="2:2">
      <c r="B262" s="352"/>
    </row>
    <row r="263" spans="2:2">
      <c r="B263" s="352"/>
    </row>
    <row r="264" spans="2:2">
      <c r="B264" s="352"/>
    </row>
    <row r="265" spans="2:2">
      <c r="B265" s="352"/>
    </row>
    <row r="266" spans="2:2">
      <c r="B266" s="352"/>
    </row>
    <row r="267" spans="2:2">
      <c r="B267" s="352"/>
    </row>
    <row r="268" spans="2:2">
      <c r="B268" s="352"/>
    </row>
    <row r="269" spans="2:2">
      <c r="B269" s="352"/>
    </row>
    <row r="270" spans="2:2">
      <c r="B270" s="352"/>
    </row>
    <row r="271" spans="2:2">
      <c r="B271" s="352"/>
    </row>
    <row r="272" spans="2:2">
      <c r="B272" s="352"/>
    </row>
    <row r="273" spans="2:2">
      <c r="B273" s="352"/>
    </row>
    <row r="274" spans="2:2">
      <c r="B274" s="352"/>
    </row>
    <row r="275" spans="2:2">
      <c r="B275" s="352"/>
    </row>
  </sheetData>
  <mergeCells count="14">
    <mergeCell ref="B8:I8"/>
    <mergeCell ref="G9:I9"/>
    <mergeCell ref="B10:B12"/>
    <mergeCell ref="C10:C12"/>
    <mergeCell ref="D10:D12"/>
    <mergeCell ref="E10:E12"/>
    <mergeCell ref="F10:F12"/>
    <mergeCell ref="G10:I11"/>
    <mergeCell ref="G7:I7"/>
    <mergeCell ref="G2:I2"/>
    <mergeCell ref="G3:I3"/>
    <mergeCell ref="G4:I4"/>
    <mergeCell ref="G6:I6"/>
    <mergeCell ref="E5:I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J252"/>
  <sheetViews>
    <sheetView workbookViewId="0">
      <selection activeCell="L14" sqref="L14"/>
    </sheetView>
  </sheetViews>
  <sheetFormatPr defaultRowHeight="14.4"/>
  <cols>
    <col min="1" max="1" width="5.88671875" customWidth="1"/>
    <col min="2" max="2" width="25.109375" style="243" customWidth="1"/>
    <col min="3" max="3" width="7.88671875" style="92" customWidth="1"/>
    <col min="4" max="4" width="6.21875" style="373" customWidth="1"/>
    <col min="5" max="5" width="12.21875" style="373" customWidth="1"/>
    <col min="6" max="6" width="5.21875" style="373" customWidth="1"/>
    <col min="7" max="8" width="7.6640625" style="374" customWidth="1"/>
    <col min="9" max="9" width="7.77734375" style="374" customWidth="1"/>
  </cols>
  <sheetData>
    <row r="2" spans="2:9" ht="10.8" customHeight="1">
      <c r="D2" s="363"/>
      <c r="G2" s="464" t="s">
        <v>283</v>
      </c>
      <c r="H2" s="464"/>
      <c r="I2" s="464"/>
    </row>
    <row r="3" spans="2:9">
      <c r="D3" s="363"/>
      <c r="G3" s="464" t="s">
        <v>259</v>
      </c>
      <c r="H3" s="464"/>
      <c r="I3" s="464"/>
    </row>
    <row r="4" spans="2:9" ht="10.8" customHeight="1">
      <c r="D4" s="363"/>
      <c r="F4" s="464" t="s">
        <v>435</v>
      </c>
      <c r="G4" s="464"/>
      <c r="H4" s="464"/>
      <c r="I4" s="464"/>
    </row>
    <row r="5" spans="2:9" ht="13.8" customHeight="1">
      <c r="B5" s="139" t="s">
        <v>409</v>
      </c>
      <c r="D5" s="363"/>
      <c r="E5" s="465" t="s">
        <v>284</v>
      </c>
      <c r="F5" s="465"/>
      <c r="G5" s="465"/>
      <c r="H5" s="465"/>
      <c r="I5" s="465"/>
    </row>
    <row r="6" spans="2:9">
      <c r="D6" s="363"/>
      <c r="G6" s="464" t="s">
        <v>412</v>
      </c>
      <c r="H6" s="464"/>
      <c r="I6" s="464"/>
    </row>
    <row r="7" spans="2:9" ht="6.6" customHeight="1">
      <c r="D7" s="363"/>
      <c r="G7" s="464"/>
      <c r="H7" s="464"/>
      <c r="I7" s="464"/>
    </row>
    <row r="8" spans="2:9" s="243" customFormat="1" ht="13.8">
      <c r="B8" s="462" t="s">
        <v>285</v>
      </c>
      <c r="C8" s="462"/>
      <c r="D8" s="462"/>
      <c r="E8" s="462"/>
      <c r="F8" s="462"/>
      <c r="G8" s="462"/>
      <c r="H8" s="462"/>
      <c r="I8" s="462"/>
    </row>
    <row r="9" spans="2:9" s="243" customFormat="1" ht="46.2" customHeight="1">
      <c r="B9" s="463" t="s">
        <v>449</v>
      </c>
      <c r="C9" s="463"/>
      <c r="D9" s="463"/>
      <c r="E9" s="463"/>
      <c r="F9" s="463"/>
      <c r="G9" s="463"/>
      <c r="H9" s="463"/>
      <c r="I9" s="463"/>
    </row>
    <row r="10" spans="2:9" ht="7.8" customHeight="1">
      <c r="D10" s="363"/>
    </row>
    <row r="11" spans="2:9" ht="32.4" customHeight="1">
      <c r="B11" s="398" t="s">
        <v>156</v>
      </c>
      <c r="C11" s="401" t="s">
        <v>286</v>
      </c>
      <c r="D11" s="399" t="s">
        <v>262</v>
      </c>
      <c r="E11" s="398" t="s">
        <v>263</v>
      </c>
      <c r="F11" s="398" t="s">
        <v>264</v>
      </c>
      <c r="G11" s="400" t="s">
        <v>160</v>
      </c>
      <c r="H11" s="400" t="s">
        <v>160</v>
      </c>
      <c r="I11" s="400" t="s">
        <v>160</v>
      </c>
    </row>
    <row r="12" spans="2:9">
      <c r="B12" s="244"/>
      <c r="C12" s="93"/>
      <c r="D12" s="365"/>
      <c r="E12" s="274"/>
      <c r="F12" s="274"/>
      <c r="G12" s="376">
        <v>2026</v>
      </c>
      <c r="H12" s="376">
        <v>2027</v>
      </c>
      <c r="I12" s="376">
        <v>2028</v>
      </c>
    </row>
    <row r="13" spans="2:9">
      <c r="B13" s="244">
        <v>1</v>
      </c>
      <c r="C13" s="93">
        <v>2</v>
      </c>
      <c r="D13" s="194">
        <v>4</v>
      </c>
      <c r="E13" s="274">
        <v>5</v>
      </c>
      <c r="F13" s="274">
        <v>6</v>
      </c>
      <c r="G13" s="377">
        <v>7</v>
      </c>
      <c r="H13" s="377">
        <v>8</v>
      </c>
      <c r="I13" s="377">
        <v>9</v>
      </c>
    </row>
    <row r="14" spans="2:9" ht="46.8">
      <c r="B14" s="245" t="s">
        <v>287</v>
      </c>
      <c r="C14" s="200">
        <v>831</v>
      </c>
      <c r="D14" s="365"/>
      <c r="E14" s="274"/>
      <c r="F14" s="274"/>
      <c r="G14" s="338">
        <f>SUM(G15+G81+G89+G108+G140+G198+G206+G215+G222+G229+G243)</f>
        <v>18693.439999999999</v>
      </c>
      <c r="H14" s="338">
        <f>SUM(H15+H81+H89+H108+H140+H198+H206+H215+H222+H229+H243)</f>
        <v>17018.260000000002</v>
      </c>
      <c r="I14" s="338">
        <f>SUM(I15+I81+I89+I108+I140+I198+I206+I215+I222+I229+I243)</f>
        <v>17180.559999999998</v>
      </c>
    </row>
    <row r="15" spans="2:9" ht="24">
      <c r="B15" s="245" t="s">
        <v>99</v>
      </c>
      <c r="C15" s="69"/>
      <c r="D15" s="367" t="s">
        <v>100</v>
      </c>
      <c r="E15" s="378"/>
      <c r="F15" s="379"/>
      <c r="G15" s="338">
        <f>SUM(G16+G23+G42+G53+G60)</f>
        <v>10757.31</v>
      </c>
      <c r="H15" s="338">
        <f>SUM(H16+H23+H42+H53+H60)</f>
        <v>9385</v>
      </c>
      <c r="I15" s="338">
        <f>SUM(I16+I23+I42+I53+I60)</f>
        <v>9670</v>
      </c>
    </row>
    <row r="16" spans="2:9" ht="69.599999999999994">
      <c r="B16" s="245" t="s">
        <v>232</v>
      </c>
      <c r="C16" s="69"/>
      <c r="D16" s="367" t="s">
        <v>102</v>
      </c>
      <c r="E16" s="199" t="s">
        <v>311</v>
      </c>
      <c r="F16" s="379"/>
      <c r="G16" s="338">
        <f>SUM(G17)</f>
        <v>185</v>
      </c>
      <c r="H16" s="338">
        <v>185</v>
      </c>
      <c r="I16" s="338">
        <f t="shared" ref="G16:I19" si="0">SUM(I17)</f>
        <v>185</v>
      </c>
    </row>
    <row r="17" spans="2:9" ht="35.4">
      <c r="B17" s="245" t="s">
        <v>220</v>
      </c>
      <c r="C17" s="69"/>
      <c r="D17" s="367" t="s">
        <v>102</v>
      </c>
      <c r="E17" s="199" t="s">
        <v>219</v>
      </c>
      <c r="F17" s="379"/>
      <c r="G17" s="338">
        <f>SUM(G18)</f>
        <v>185</v>
      </c>
      <c r="H17" s="338">
        <v>185</v>
      </c>
      <c r="I17" s="338">
        <f>SUM(I18)</f>
        <v>185</v>
      </c>
    </row>
    <row r="18" spans="2:9" s="85" customFormat="1" ht="22.8">
      <c r="B18" s="246" t="s">
        <v>234</v>
      </c>
      <c r="C18" s="87"/>
      <c r="D18" s="192" t="s">
        <v>102</v>
      </c>
      <c r="E18" s="200" t="s">
        <v>229</v>
      </c>
      <c r="F18" s="380"/>
      <c r="G18" s="315">
        <f t="shared" si="0"/>
        <v>185</v>
      </c>
      <c r="H18" s="338">
        <v>185</v>
      </c>
      <c r="I18" s="315">
        <f t="shared" si="0"/>
        <v>185</v>
      </c>
    </row>
    <row r="19" spans="2:9" s="85" customFormat="1">
      <c r="B19" s="245" t="s">
        <v>223</v>
      </c>
      <c r="C19" s="87"/>
      <c r="D19" s="192" t="s">
        <v>102</v>
      </c>
      <c r="E19" s="200" t="s">
        <v>230</v>
      </c>
      <c r="F19" s="380"/>
      <c r="G19" s="315">
        <f t="shared" si="0"/>
        <v>185</v>
      </c>
      <c r="H19" s="338">
        <v>185</v>
      </c>
      <c r="I19" s="315">
        <f t="shared" si="0"/>
        <v>185</v>
      </c>
    </row>
    <row r="20" spans="2:9" s="85" customFormat="1" ht="22.8">
      <c r="B20" s="246" t="s">
        <v>225</v>
      </c>
      <c r="C20" s="87"/>
      <c r="D20" s="192" t="s">
        <v>102</v>
      </c>
      <c r="E20" s="200" t="s">
        <v>231</v>
      </c>
      <c r="F20" s="380"/>
      <c r="G20" s="315">
        <f>SUM(G21)</f>
        <v>185</v>
      </c>
      <c r="H20" s="338">
        <v>185</v>
      </c>
      <c r="I20" s="315">
        <f>SUM(I21)</f>
        <v>185</v>
      </c>
    </row>
    <row r="21" spans="2:9" ht="47.4" customHeight="1">
      <c r="B21" s="285" t="s">
        <v>336</v>
      </c>
      <c r="C21" s="93"/>
      <c r="D21" s="194" t="s">
        <v>102</v>
      </c>
      <c r="E21" s="201" t="s">
        <v>231</v>
      </c>
      <c r="F21" s="274">
        <v>200</v>
      </c>
      <c r="G21" s="275">
        <v>185</v>
      </c>
      <c r="H21" s="276">
        <v>185</v>
      </c>
      <c r="I21" s="275">
        <v>185</v>
      </c>
    </row>
    <row r="22" spans="2:9" s="98" customFormat="1" ht="92.4">
      <c r="B22" s="245" t="s">
        <v>103</v>
      </c>
      <c r="C22" s="69"/>
      <c r="D22" s="367" t="s">
        <v>104</v>
      </c>
      <c r="E22" s="199" t="s">
        <v>311</v>
      </c>
      <c r="F22" s="379"/>
      <c r="G22" s="318">
        <f>G23</f>
        <v>9698.5</v>
      </c>
      <c r="H22" s="318">
        <f t="shared" ref="H22:I22" si="1">H23</f>
        <v>9120</v>
      </c>
      <c r="I22" s="318">
        <f t="shared" si="1"/>
        <v>9404.5</v>
      </c>
    </row>
    <row r="23" spans="2:9" s="98" customFormat="1" ht="34.200000000000003">
      <c r="B23" s="247" t="s">
        <v>220</v>
      </c>
      <c r="C23" s="69"/>
      <c r="D23" s="367" t="s">
        <v>104</v>
      </c>
      <c r="E23" s="199" t="s">
        <v>219</v>
      </c>
      <c r="F23" s="379"/>
      <c r="G23" s="338">
        <f>G24+G31</f>
        <v>9698.5</v>
      </c>
      <c r="H23" s="338">
        <f>H24+H31</f>
        <v>9120</v>
      </c>
      <c r="I23" s="338">
        <f>I24+I31</f>
        <v>9404.5</v>
      </c>
    </row>
    <row r="24" spans="2:9" ht="58.2" customHeight="1">
      <c r="B24" s="246" t="s">
        <v>221</v>
      </c>
      <c r="C24" s="69"/>
      <c r="D24" s="367" t="s">
        <v>104</v>
      </c>
      <c r="E24" s="199" t="s">
        <v>222</v>
      </c>
      <c r="F24" s="379"/>
      <c r="G24" s="338">
        <f t="shared" ref="G24:I25" si="2">SUM(G25)</f>
        <v>1795.1</v>
      </c>
      <c r="H24" s="338">
        <f t="shared" si="2"/>
        <v>2000</v>
      </c>
      <c r="I24" s="338">
        <f t="shared" si="2"/>
        <v>2000</v>
      </c>
    </row>
    <row r="25" spans="2:9">
      <c r="B25" s="245" t="s">
        <v>223</v>
      </c>
      <c r="C25" s="69"/>
      <c r="D25" s="367" t="s">
        <v>104</v>
      </c>
      <c r="E25" s="199" t="s">
        <v>224</v>
      </c>
      <c r="F25" s="379"/>
      <c r="G25" s="338">
        <f t="shared" si="2"/>
        <v>1795.1</v>
      </c>
      <c r="H25" s="338">
        <f t="shared" si="2"/>
        <v>2000</v>
      </c>
      <c r="I25" s="338">
        <f t="shared" si="2"/>
        <v>2000</v>
      </c>
    </row>
    <row r="26" spans="2:9" s="85" customFormat="1" ht="22.8">
      <c r="B26" s="247" t="s">
        <v>225</v>
      </c>
      <c r="C26" s="87"/>
      <c r="D26" s="192" t="s">
        <v>104</v>
      </c>
      <c r="E26" s="200" t="s">
        <v>226</v>
      </c>
      <c r="F26" s="274"/>
      <c r="G26" s="315">
        <f>SUM(G28+G30)</f>
        <v>1795.1</v>
      </c>
      <c r="H26" s="315">
        <f t="shared" ref="H26:I26" si="3">SUM(H28+H30)</f>
        <v>2000</v>
      </c>
      <c r="I26" s="315">
        <f t="shared" si="3"/>
        <v>2000</v>
      </c>
    </row>
    <row r="27" spans="2:9" s="85" customFormat="1" ht="34.200000000000003">
      <c r="B27" s="247" t="s">
        <v>337</v>
      </c>
      <c r="C27" s="87"/>
      <c r="D27" s="192" t="s">
        <v>104</v>
      </c>
      <c r="E27" s="200" t="s">
        <v>226</v>
      </c>
      <c r="F27" s="274"/>
      <c r="G27" s="315">
        <f>G28</f>
        <v>1378.8</v>
      </c>
      <c r="H27" s="315">
        <f t="shared" ref="H27:I27" si="4">H28</f>
        <v>1396</v>
      </c>
      <c r="I27" s="315">
        <f t="shared" si="4"/>
        <v>1396</v>
      </c>
    </row>
    <row r="28" spans="2:9" s="90" customFormat="1" ht="36">
      <c r="B28" s="248" t="s">
        <v>338</v>
      </c>
      <c r="C28" s="93"/>
      <c r="D28" s="194" t="s">
        <v>104</v>
      </c>
      <c r="E28" s="201" t="s">
        <v>226</v>
      </c>
      <c r="F28" s="274">
        <v>100</v>
      </c>
      <c r="G28" s="275">
        <v>1378.8</v>
      </c>
      <c r="H28" s="275">
        <v>1396</v>
      </c>
      <c r="I28" s="275">
        <v>1396</v>
      </c>
    </row>
    <row r="29" spans="2:9" s="90" customFormat="1" ht="68.400000000000006">
      <c r="B29" s="247" t="s">
        <v>339</v>
      </c>
      <c r="C29" s="93"/>
      <c r="D29" s="367" t="s">
        <v>104</v>
      </c>
      <c r="E29" s="200" t="s">
        <v>226</v>
      </c>
      <c r="F29" s="274"/>
      <c r="G29" s="315">
        <f>G30</f>
        <v>416.3</v>
      </c>
      <c r="H29" s="315">
        <f>H30</f>
        <v>604</v>
      </c>
      <c r="I29" s="315">
        <f t="shared" ref="I29" si="5">I30</f>
        <v>604</v>
      </c>
    </row>
    <row r="30" spans="2:9" ht="36">
      <c r="B30" s="248" t="s">
        <v>338</v>
      </c>
      <c r="C30" s="93"/>
      <c r="D30" s="194" t="s">
        <v>104</v>
      </c>
      <c r="E30" s="201" t="s">
        <v>226</v>
      </c>
      <c r="F30" s="274">
        <v>100</v>
      </c>
      <c r="G30" s="276">
        <v>416.3</v>
      </c>
      <c r="H30" s="276">
        <v>604</v>
      </c>
      <c r="I30" s="276">
        <v>604</v>
      </c>
    </row>
    <row r="31" spans="2:9" ht="22.8">
      <c r="B31" s="247" t="s">
        <v>234</v>
      </c>
      <c r="C31" s="70"/>
      <c r="D31" s="367" t="s">
        <v>104</v>
      </c>
      <c r="E31" s="330" t="s">
        <v>229</v>
      </c>
      <c r="F31" s="381"/>
      <c r="G31" s="341">
        <f>SUM(G32)</f>
        <v>7903.4</v>
      </c>
      <c r="H31" s="341">
        <f>SUM(H32)</f>
        <v>7120</v>
      </c>
      <c r="I31" s="341">
        <f t="shared" ref="I31" si="6">SUM(I32)</f>
        <v>7404.5</v>
      </c>
    </row>
    <row r="32" spans="2:9">
      <c r="B32" s="249" t="s">
        <v>223</v>
      </c>
      <c r="C32" s="70"/>
      <c r="D32" s="367" t="s">
        <v>104</v>
      </c>
      <c r="E32" s="330" t="s">
        <v>230</v>
      </c>
      <c r="F32" s="381"/>
      <c r="G32" s="329">
        <f>G33+G40</f>
        <v>7903.4</v>
      </c>
      <c r="H32" s="329">
        <f>H33+H40</f>
        <v>7120</v>
      </c>
      <c r="I32" s="329">
        <f>I33+I40</f>
        <v>7404.5</v>
      </c>
    </row>
    <row r="33" spans="2:9" ht="24">
      <c r="B33" s="249" t="s">
        <v>225</v>
      </c>
      <c r="C33" s="70"/>
      <c r="D33" s="192" t="s">
        <v>104</v>
      </c>
      <c r="E33" s="203" t="s">
        <v>231</v>
      </c>
      <c r="F33" s="381"/>
      <c r="G33" s="329">
        <f>G34+G37</f>
        <v>6335.4</v>
      </c>
      <c r="H33" s="329">
        <f>H34+H37</f>
        <v>6335.4</v>
      </c>
      <c r="I33" s="329">
        <f>I34+I37</f>
        <v>6335.4</v>
      </c>
    </row>
    <row r="34" spans="2:9" s="85" customFormat="1" ht="34.200000000000003">
      <c r="B34" s="247" t="s">
        <v>337</v>
      </c>
      <c r="C34" s="95"/>
      <c r="D34" s="192" t="s">
        <v>104</v>
      </c>
      <c r="E34" s="203" t="s">
        <v>231</v>
      </c>
      <c r="F34" s="382"/>
      <c r="G34" s="329">
        <f>SUM(G35+G36)</f>
        <v>4866</v>
      </c>
      <c r="H34" s="329">
        <f>SUM(H35+H36)</f>
        <v>4866</v>
      </c>
      <c r="I34" s="329">
        <f t="shared" ref="I34" si="7">SUM(I35+I36)</f>
        <v>4866</v>
      </c>
    </row>
    <row r="35" spans="2:9" ht="36">
      <c r="B35" s="248" t="s">
        <v>338</v>
      </c>
      <c r="C35" s="70"/>
      <c r="D35" s="367"/>
      <c r="E35" s="202" t="s">
        <v>231</v>
      </c>
      <c r="F35" s="383">
        <v>100</v>
      </c>
      <c r="G35" s="327">
        <v>2721.6</v>
      </c>
      <c r="H35" s="327">
        <v>2721.6</v>
      </c>
      <c r="I35" s="327">
        <v>2721.6</v>
      </c>
    </row>
    <row r="36" spans="2:9" ht="48" customHeight="1">
      <c r="B36" s="285" t="s">
        <v>336</v>
      </c>
      <c r="C36" s="94"/>
      <c r="D36" s="194" t="s">
        <v>104</v>
      </c>
      <c r="E36" s="202" t="s">
        <v>231</v>
      </c>
      <c r="F36" s="383">
        <v>100</v>
      </c>
      <c r="G36" s="327">
        <v>2144.4</v>
      </c>
      <c r="H36" s="327">
        <v>2144.4</v>
      </c>
      <c r="I36" s="327">
        <v>2144.4</v>
      </c>
    </row>
    <row r="37" spans="2:9" ht="68.400000000000006">
      <c r="B37" s="247" t="s">
        <v>339</v>
      </c>
      <c r="C37" s="94"/>
      <c r="D37" s="192" t="s">
        <v>104</v>
      </c>
      <c r="E37" s="203" t="s">
        <v>231</v>
      </c>
      <c r="F37" s="383"/>
      <c r="G37" s="329">
        <f>G39+G38</f>
        <v>1469.4</v>
      </c>
      <c r="H37" s="329">
        <f t="shared" ref="H37:I37" si="8">H39+H38</f>
        <v>1469.4</v>
      </c>
      <c r="I37" s="329">
        <f t="shared" si="8"/>
        <v>1469.4</v>
      </c>
    </row>
    <row r="38" spans="2:9" ht="36">
      <c r="B38" s="248" t="s">
        <v>338</v>
      </c>
      <c r="C38" s="94"/>
      <c r="D38" s="194" t="s">
        <v>104</v>
      </c>
      <c r="E38" s="202" t="s">
        <v>231</v>
      </c>
      <c r="F38" s="383">
        <v>100</v>
      </c>
      <c r="G38" s="327">
        <v>821.88</v>
      </c>
      <c r="H38" s="327">
        <v>821.88</v>
      </c>
      <c r="I38" s="327">
        <v>821.88</v>
      </c>
    </row>
    <row r="39" spans="2:9" ht="50.4" customHeight="1">
      <c r="B39" s="285" t="s">
        <v>336</v>
      </c>
      <c r="C39" s="94"/>
      <c r="D39" s="194" t="s">
        <v>104</v>
      </c>
      <c r="E39" s="202" t="s">
        <v>231</v>
      </c>
      <c r="F39" s="383">
        <v>100</v>
      </c>
      <c r="G39" s="327">
        <v>647.52</v>
      </c>
      <c r="H39" s="327">
        <v>647.52</v>
      </c>
      <c r="I39" s="327">
        <v>647.52</v>
      </c>
    </row>
    <row r="40" spans="2:9" s="119" customFormat="1" ht="22.8">
      <c r="B40" s="247" t="s">
        <v>346</v>
      </c>
      <c r="C40" s="94"/>
      <c r="D40" s="368" t="s">
        <v>104</v>
      </c>
      <c r="E40" s="203" t="s">
        <v>231</v>
      </c>
      <c r="F40" s="383"/>
      <c r="G40" s="329">
        <f>G41</f>
        <v>1568</v>
      </c>
      <c r="H40" s="329">
        <f>H41</f>
        <v>784.6</v>
      </c>
      <c r="I40" s="329">
        <f>I41</f>
        <v>1069.0999999999999</v>
      </c>
    </row>
    <row r="41" spans="2:9" s="119" customFormat="1" ht="48.6" customHeight="1">
      <c r="B41" s="285" t="s">
        <v>336</v>
      </c>
      <c r="C41" s="94"/>
      <c r="D41" s="369" t="s">
        <v>104</v>
      </c>
      <c r="E41" s="202" t="s">
        <v>231</v>
      </c>
      <c r="F41" s="383">
        <v>200</v>
      </c>
      <c r="G41" s="327">
        <v>1568</v>
      </c>
      <c r="H41" s="328">
        <v>784.6</v>
      </c>
      <c r="I41" s="327">
        <v>1069.0999999999999</v>
      </c>
    </row>
    <row r="42" spans="2:9" ht="59.4" customHeight="1">
      <c r="B42" s="246" t="s">
        <v>105</v>
      </c>
      <c r="C42" s="69"/>
      <c r="D42" s="367" t="s">
        <v>106</v>
      </c>
      <c r="E42" s="199"/>
      <c r="F42" s="379"/>
      <c r="G42" s="338">
        <f>G43</f>
        <v>294.31</v>
      </c>
      <c r="H42" s="338">
        <f>H43</f>
        <v>0</v>
      </c>
      <c r="I42" s="338">
        <f t="shared" ref="I42" si="9">I43</f>
        <v>0</v>
      </c>
    </row>
    <row r="43" spans="2:9" ht="58.8" customHeight="1">
      <c r="B43" s="254" t="s">
        <v>105</v>
      </c>
      <c r="C43" s="69"/>
      <c r="D43" s="367" t="s">
        <v>106</v>
      </c>
      <c r="E43" s="199" t="s">
        <v>311</v>
      </c>
      <c r="F43" s="379"/>
      <c r="G43" s="338">
        <f>G44</f>
        <v>294.31</v>
      </c>
      <c r="H43" s="338">
        <f t="shared" ref="H43:I43" si="10">H44</f>
        <v>0</v>
      </c>
      <c r="I43" s="338">
        <f t="shared" si="10"/>
        <v>0</v>
      </c>
    </row>
    <row r="44" spans="2:9" s="119" customFormat="1" ht="35.4">
      <c r="B44" s="249" t="s">
        <v>220</v>
      </c>
      <c r="C44" s="70"/>
      <c r="D44" s="370" t="s">
        <v>106</v>
      </c>
      <c r="E44" s="330" t="s">
        <v>219</v>
      </c>
      <c r="F44" s="381"/>
      <c r="G44" s="341">
        <f t="shared" ref="G44:H45" si="11">SUM(G45)</f>
        <v>294.31</v>
      </c>
      <c r="H44" s="329">
        <f t="shared" si="11"/>
        <v>0</v>
      </c>
      <c r="I44" s="341">
        <f t="shared" ref="I44:I49" si="12">SUM(I45)</f>
        <v>0</v>
      </c>
    </row>
    <row r="45" spans="2:9" s="85" customFormat="1" ht="22.8">
      <c r="B45" s="250" t="s">
        <v>236</v>
      </c>
      <c r="C45" s="95"/>
      <c r="D45" s="368" t="s">
        <v>106</v>
      </c>
      <c r="E45" s="203" t="s">
        <v>229</v>
      </c>
      <c r="F45" s="382"/>
      <c r="G45" s="329">
        <f t="shared" si="11"/>
        <v>294.31</v>
      </c>
      <c r="H45" s="329">
        <f t="shared" si="11"/>
        <v>0</v>
      </c>
      <c r="I45" s="329">
        <f t="shared" si="12"/>
        <v>0</v>
      </c>
    </row>
    <row r="46" spans="2:9" s="85" customFormat="1">
      <c r="B46" s="249" t="s">
        <v>223</v>
      </c>
      <c r="C46" s="95"/>
      <c r="D46" s="368" t="s">
        <v>106</v>
      </c>
      <c r="E46" s="203" t="s">
        <v>230</v>
      </c>
      <c r="F46" s="382"/>
      <c r="G46" s="329">
        <f>SUM(G47+G52)</f>
        <v>294.31</v>
      </c>
      <c r="H46" s="329">
        <f>SUM(H47+H52)</f>
        <v>0</v>
      </c>
      <c r="I46" s="329">
        <f t="shared" si="12"/>
        <v>0</v>
      </c>
    </row>
    <row r="47" spans="2:9" s="85" customFormat="1" ht="68.400000000000006">
      <c r="B47" s="250" t="s">
        <v>268</v>
      </c>
      <c r="C47" s="95"/>
      <c r="D47" s="368" t="s">
        <v>106</v>
      </c>
      <c r="E47" s="203" t="s">
        <v>237</v>
      </c>
      <c r="F47" s="382"/>
      <c r="G47" s="329">
        <f>SUM(G49)</f>
        <v>251.31</v>
      </c>
      <c r="H47" s="329">
        <f>SUM(H49)</f>
        <v>0</v>
      </c>
      <c r="I47" s="329">
        <f>SUM(I49)</f>
        <v>0</v>
      </c>
    </row>
    <row r="48" spans="2:9" s="85" customFormat="1" ht="22.8">
      <c r="B48" s="247" t="s">
        <v>340</v>
      </c>
      <c r="C48" s="95"/>
      <c r="D48" s="368" t="s">
        <v>106</v>
      </c>
      <c r="E48" s="203" t="s">
        <v>237</v>
      </c>
      <c r="F48" s="382"/>
      <c r="G48" s="329">
        <f>G49</f>
        <v>251.31</v>
      </c>
      <c r="H48" s="329">
        <f t="shared" ref="H48:I48" si="13">H49</f>
        <v>0</v>
      </c>
      <c r="I48" s="329">
        <f t="shared" si="13"/>
        <v>0</v>
      </c>
    </row>
    <row r="49" spans="2:10" s="90" customFormat="1" ht="60">
      <c r="B49" s="248" t="s">
        <v>341</v>
      </c>
      <c r="C49" s="94"/>
      <c r="D49" s="369" t="s">
        <v>106</v>
      </c>
      <c r="E49" s="202" t="s">
        <v>237</v>
      </c>
      <c r="F49" s="383">
        <v>500</v>
      </c>
      <c r="G49" s="327">
        <v>251.31</v>
      </c>
      <c r="H49" s="276">
        <v>0</v>
      </c>
      <c r="I49" s="327">
        <f t="shared" si="12"/>
        <v>0</v>
      </c>
    </row>
    <row r="50" spans="2:10" s="85" customFormat="1" ht="67.8" customHeight="1">
      <c r="B50" s="250" t="s">
        <v>238</v>
      </c>
      <c r="C50" s="95"/>
      <c r="D50" s="368" t="s">
        <v>106</v>
      </c>
      <c r="E50" s="203" t="s">
        <v>239</v>
      </c>
      <c r="F50" s="382"/>
      <c r="G50" s="329">
        <f t="shared" ref="G50:I50" si="14">SUM(G52)</f>
        <v>43</v>
      </c>
      <c r="H50" s="329">
        <f t="shared" si="14"/>
        <v>0</v>
      </c>
      <c r="I50" s="329">
        <f t="shared" si="14"/>
        <v>0</v>
      </c>
    </row>
    <row r="51" spans="2:10" s="85" customFormat="1" ht="22.8">
      <c r="B51" s="247" t="s">
        <v>340</v>
      </c>
      <c r="C51" s="113"/>
      <c r="D51" s="368" t="s">
        <v>106</v>
      </c>
      <c r="E51" s="203" t="s">
        <v>239</v>
      </c>
      <c r="F51" s="384"/>
      <c r="G51" s="332">
        <f>G52</f>
        <v>43</v>
      </c>
      <c r="H51" s="332">
        <f t="shared" ref="H51:I51" si="15">H52</f>
        <v>0</v>
      </c>
      <c r="I51" s="333">
        <f t="shared" si="15"/>
        <v>0</v>
      </c>
    </row>
    <row r="52" spans="2:10" ht="60">
      <c r="B52" s="248" t="s">
        <v>341</v>
      </c>
      <c r="C52" s="94"/>
      <c r="D52" s="369" t="s">
        <v>106</v>
      </c>
      <c r="E52" s="202" t="s">
        <v>239</v>
      </c>
      <c r="F52" s="383">
        <v>500</v>
      </c>
      <c r="G52" s="327">
        <v>43</v>
      </c>
      <c r="H52" s="334">
        <v>0</v>
      </c>
      <c r="I52" s="335">
        <v>0</v>
      </c>
      <c r="J52" s="68"/>
    </row>
    <row r="53" spans="2:10" s="85" customFormat="1">
      <c r="B53" s="251" t="s">
        <v>107</v>
      </c>
      <c r="C53" s="87"/>
      <c r="D53" s="192" t="s">
        <v>108</v>
      </c>
      <c r="E53" s="385"/>
      <c r="F53" s="380"/>
      <c r="G53" s="338">
        <f>G54</f>
        <v>60</v>
      </c>
      <c r="H53" s="386">
        <f t="shared" ref="H53:I53" si="16">H54</f>
        <v>60</v>
      </c>
      <c r="I53" s="318">
        <f t="shared" si="16"/>
        <v>60</v>
      </c>
      <c r="J53" s="115"/>
    </row>
    <row r="54" spans="2:10" s="85" customFormat="1" ht="24">
      <c r="B54" s="245" t="s">
        <v>270</v>
      </c>
      <c r="C54" s="114"/>
      <c r="D54" s="192" t="s">
        <v>108</v>
      </c>
      <c r="E54" s="199" t="s">
        <v>243</v>
      </c>
      <c r="F54" s="387"/>
      <c r="G54" s="318">
        <f>G55</f>
        <v>60</v>
      </c>
      <c r="H54" s="318">
        <f t="shared" ref="H54:I55" si="17">H55</f>
        <v>60</v>
      </c>
      <c r="I54" s="337">
        <f t="shared" si="17"/>
        <v>60</v>
      </c>
    </row>
    <row r="55" spans="2:10" ht="35.4">
      <c r="B55" s="245" t="s">
        <v>271</v>
      </c>
      <c r="C55" s="69"/>
      <c r="D55" s="367" t="s">
        <v>108</v>
      </c>
      <c r="E55" s="199" t="s">
        <v>244</v>
      </c>
      <c r="F55" s="379"/>
      <c r="G55" s="338">
        <f>G56</f>
        <v>60</v>
      </c>
      <c r="H55" s="338">
        <f t="shared" si="17"/>
        <v>60</v>
      </c>
      <c r="I55" s="338">
        <f t="shared" si="17"/>
        <v>60</v>
      </c>
    </row>
    <row r="56" spans="2:10" ht="57">
      <c r="B56" s="247" t="s">
        <v>344</v>
      </c>
      <c r="C56" s="69"/>
      <c r="D56" s="367" t="s">
        <v>108</v>
      </c>
      <c r="E56" s="200" t="s">
        <v>248</v>
      </c>
      <c r="F56" s="379"/>
      <c r="G56" s="338">
        <f>G57</f>
        <v>60</v>
      </c>
      <c r="H56" s="338">
        <f t="shared" ref="H56:I56" si="18">H57</f>
        <v>60</v>
      </c>
      <c r="I56" s="338">
        <f t="shared" si="18"/>
        <v>60</v>
      </c>
    </row>
    <row r="57" spans="2:10" s="85" customFormat="1">
      <c r="B57" s="252" t="s">
        <v>343</v>
      </c>
      <c r="C57" s="87"/>
      <c r="D57" s="192" t="s">
        <v>108</v>
      </c>
      <c r="E57" s="200" t="s">
        <v>248</v>
      </c>
      <c r="F57" s="380"/>
      <c r="G57" s="315">
        <f>SUM(G58)</f>
        <v>60</v>
      </c>
      <c r="H57" s="338">
        <f>H58</f>
        <v>60</v>
      </c>
      <c r="I57" s="315">
        <f t="shared" ref="I57" si="19">SUM(I58)</f>
        <v>60</v>
      </c>
    </row>
    <row r="58" spans="2:10" ht="24">
      <c r="B58" s="248" t="s">
        <v>342</v>
      </c>
      <c r="C58" s="93"/>
      <c r="D58" s="194" t="s">
        <v>108</v>
      </c>
      <c r="E58" s="201" t="s">
        <v>248</v>
      </c>
      <c r="F58" s="274">
        <v>800</v>
      </c>
      <c r="G58" s="275">
        <v>60</v>
      </c>
      <c r="H58" s="276">
        <v>60</v>
      </c>
      <c r="I58" s="275">
        <v>60</v>
      </c>
    </row>
    <row r="59" spans="2:10" s="85" customFormat="1" ht="24">
      <c r="B59" s="245" t="s">
        <v>109</v>
      </c>
      <c r="C59" s="87"/>
      <c r="D59" s="192" t="s">
        <v>110</v>
      </c>
      <c r="E59" s="200"/>
      <c r="F59" s="380"/>
      <c r="G59" s="315">
        <f>G60</f>
        <v>519.5</v>
      </c>
      <c r="H59" s="315">
        <f>H60</f>
        <v>20</v>
      </c>
      <c r="I59" s="315">
        <f>I60</f>
        <v>20.5</v>
      </c>
    </row>
    <row r="60" spans="2:10" s="85" customFormat="1" ht="35.4">
      <c r="B60" s="245" t="s">
        <v>246</v>
      </c>
      <c r="C60" s="87"/>
      <c r="D60" s="192" t="s">
        <v>110</v>
      </c>
      <c r="E60" s="199" t="s">
        <v>311</v>
      </c>
      <c r="F60" s="380"/>
      <c r="G60" s="315">
        <f>G61+G67+G73</f>
        <v>519.5</v>
      </c>
      <c r="H60" s="315">
        <f>H61+H67+H73</f>
        <v>20</v>
      </c>
      <c r="I60" s="315">
        <f>I61+I67+I73</f>
        <v>20.5</v>
      </c>
    </row>
    <row r="61" spans="2:10" ht="58.2">
      <c r="B61" s="245" t="s">
        <v>288</v>
      </c>
      <c r="C61" s="69"/>
      <c r="D61" s="367" t="s">
        <v>110</v>
      </c>
      <c r="E61" s="199" t="s">
        <v>175</v>
      </c>
      <c r="F61" s="379"/>
      <c r="G61" s="338">
        <f t="shared" ref="G61:I61" si="20">SUM(G62)</f>
        <v>16</v>
      </c>
      <c r="H61" s="329">
        <f>SUM(H62)</f>
        <v>16.48</v>
      </c>
      <c r="I61" s="338">
        <f t="shared" si="20"/>
        <v>16.98</v>
      </c>
    </row>
    <row r="62" spans="2:10" ht="24">
      <c r="B62" s="245" t="s">
        <v>162</v>
      </c>
      <c r="C62" s="69"/>
      <c r="D62" s="367" t="s">
        <v>110</v>
      </c>
      <c r="E62" s="199" t="s">
        <v>176</v>
      </c>
      <c r="F62" s="379"/>
      <c r="G62" s="338">
        <f>G63</f>
        <v>16</v>
      </c>
      <c r="H62" s="338">
        <f t="shared" ref="H62:I62" si="21">H63</f>
        <v>16.48</v>
      </c>
      <c r="I62" s="338">
        <f t="shared" si="21"/>
        <v>16.98</v>
      </c>
    </row>
    <row r="63" spans="2:10" ht="57">
      <c r="B63" s="247" t="s">
        <v>345</v>
      </c>
      <c r="C63" s="69"/>
      <c r="D63" s="367" t="s">
        <v>110</v>
      </c>
      <c r="E63" s="199" t="s">
        <v>178</v>
      </c>
      <c r="F63" s="379"/>
      <c r="G63" s="338">
        <f>G64</f>
        <v>16</v>
      </c>
      <c r="H63" s="338">
        <f t="shared" ref="H63:I64" si="22">H64</f>
        <v>16.48</v>
      </c>
      <c r="I63" s="338">
        <f t="shared" si="22"/>
        <v>16.98</v>
      </c>
    </row>
    <row r="64" spans="2:10" s="85" customFormat="1" ht="68.400000000000006">
      <c r="B64" s="246" t="s">
        <v>179</v>
      </c>
      <c r="C64" s="87"/>
      <c r="D64" s="192" t="s">
        <v>110</v>
      </c>
      <c r="E64" s="200" t="s">
        <v>180</v>
      </c>
      <c r="F64" s="380"/>
      <c r="G64" s="315">
        <f>G65</f>
        <v>16</v>
      </c>
      <c r="H64" s="315">
        <f t="shared" si="22"/>
        <v>16.48</v>
      </c>
      <c r="I64" s="315">
        <f t="shared" si="22"/>
        <v>16.98</v>
      </c>
    </row>
    <row r="65" spans="2:9" s="85" customFormat="1" ht="22.8">
      <c r="B65" s="247" t="s">
        <v>346</v>
      </c>
      <c r="C65" s="87"/>
      <c r="D65" s="192" t="s">
        <v>110</v>
      </c>
      <c r="E65" s="200" t="s">
        <v>180</v>
      </c>
      <c r="F65" s="380"/>
      <c r="G65" s="315">
        <f>G66</f>
        <v>16</v>
      </c>
      <c r="H65" s="315">
        <f t="shared" ref="H65:I65" si="23">H66</f>
        <v>16.48</v>
      </c>
      <c r="I65" s="315">
        <f t="shared" si="23"/>
        <v>16.98</v>
      </c>
    </row>
    <row r="66" spans="2:9">
      <c r="B66" s="248" t="s">
        <v>347</v>
      </c>
      <c r="C66" s="93"/>
      <c r="D66" s="194" t="s">
        <v>110</v>
      </c>
      <c r="E66" s="201" t="s">
        <v>180</v>
      </c>
      <c r="F66" s="274">
        <v>200</v>
      </c>
      <c r="G66" s="275">
        <v>16</v>
      </c>
      <c r="H66" s="276">
        <v>16.48</v>
      </c>
      <c r="I66" s="275">
        <v>16.98</v>
      </c>
    </row>
    <row r="67" spans="2:9" ht="34.200000000000003">
      <c r="B67" s="247" t="s">
        <v>220</v>
      </c>
      <c r="C67" s="93"/>
      <c r="D67" s="367" t="s">
        <v>110</v>
      </c>
      <c r="E67" s="330" t="s">
        <v>219</v>
      </c>
      <c r="F67" s="381"/>
      <c r="G67" s="338">
        <f>SUM(G69)</f>
        <v>3.52</v>
      </c>
      <c r="H67" s="329">
        <f>SUM(H68)</f>
        <v>3.52</v>
      </c>
      <c r="I67" s="338">
        <f>SUM(I69)</f>
        <v>3.52</v>
      </c>
    </row>
    <row r="68" spans="2:9" ht="22.8">
      <c r="B68" s="247" t="s">
        <v>234</v>
      </c>
      <c r="C68" s="70"/>
      <c r="D68" s="367" t="s">
        <v>110</v>
      </c>
      <c r="E68" s="330" t="s">
        <v>229</v>
      </c>
      <c r="F68" s="381"/>
      <c r="G68" s="338">
        <f>SUM(G70)</f>
        <v>3.52</v>
      </c>
      <c r="H68" s="329">
        <f>SUM(H69)</f>
        <v>3.52</v>
      </c>
      <c r="I68" s="338">
        <f>SUM(I70)</f>
        <v>3.52</v>
      </c>
    </row>
    <row r="69" spans="2:9" s="85" customFormat="1">
      <c r="B69" s="247" t="s">
        <v>223</v>
      </c>
      <c r="C69" s="70"/>
      <c r="D69" s="192" t="s">
        <v>110</v>
      </c>
      <c r="E69" s="200" t="s">
        <v>230</v>
      </c>
      <c r="F69" s="381"/>
      <c r="G69" s="315">
        <f>SUM(G70)</f>
        <v>3.52</v>
      </c>
      <c r="H69" s="329">
        <f>SUM(H70)</f>
        <v>3.52</v>
      </c>
      <c r="I69" s="315">
        <f t="shared" ref="I69" si="24">SUM(I70)</f>
        <v>3.52</v>
      </c>
    </row>
    <row r="70" spans="2:9" s="85" customFormat="1" ht="102.6">
      <c r="B70" s="247" t="s">
        <v>240</v>
      </c>
      <c r="C70" s="87"/>
      <c r="D70" s="192" t="s">
        <v>110</v>
      </c>
      <c r="E70" s="200" t="s">
        <v>241</v>
      </c>
      <c r="F70" s="380"/>
      <c r="G70" s="315">
        <f>G71</f>
        <v>3.52</v>
      </c>
      <c r="H70" s="315">
        <f>H71</f>
        <v>3.52</v>
      </c>
      <c r="I70" s="315">
        <f>I71</f>
        <v>3.52</v>
      </c>
    </row>
    <row r="71" spans="2:9" s="85" customFormat="1" ht="22.8">
      <c r="B71" s="247" t="s">
        <v>346</v>
      </c>
      <c r="C71" s="87"/>
      <c r="D71" s="192" t="s">
        <v>110</v>
      </c>
      <c r="E71" s="200" t="s">
        <v>241</v>
      </c>
      <c r="F71" s="380"/>
      <c r="G71" s="315">
        <f>G72</f>
        <v>3.52</v>
      </c>
      <c r="H71" s="315">
        <f t="shared" ref="H71:I71" si="25">H72</f>
        <v>3.52</v>
      </c>
      <c r="I71" s="315">
        <f t="shared" si="25"/>
        <v>3.52</v>
      </c>
    </row>
    <row r="72" spans="2:9" ht="48.6" customHeight="1">
      <c r="B72" s="285" t="s">
        <v>336</v>
      </c>
      <c r="C72" s="93"/>
      <c r="D72" s="194" t="s">
        <v>110</v>
      </c>
      <c r="E72" s="201" t="s">
        <v>241</v>
      </c>
      <c r="F72" s="274">
        <v>200</v>
      </c>
      <c r="G72" s="275">
        <v>3.52</v>
      </c>
      <c r="H72" s="276">
        <v>3.52</v>
      </c>
      <c r="I72" s="275">
        <v>3.52</v>
      </c>
    </row>
    <row r="73" spans="2:9" s="85" customFormat="1" ht="35.4">
      <c r="B73" s="245" t="s">
        <v>249</v>
      </c>
      <c r="C73" s="87"/>
      <c r="D73" s="192" t="s">
        <v>110</v>
      </c>
      <c r="E73" s="200" t="s">
        <v>243</v>
      </c>
      <c r="F73" s="380"/>
      <c r="G73" s="341">
        <f>SUM(G74)</f>
        <v>499.98</v>
      </c>
      <c r="H73" s="341">
        <f t="shared" ref="H73:I73" si="26">SUM(H74)</f>
        <v>0</v>
      </c>
      <c r="I73" s="341">
        <f t="shared" si="26"/>
        <v>0</v>
      </c>
    </row>
    <row r="74" spans="2:9" s="85" customFormat="1">
      <c r="B74" s="247" t="s">
        <v>223</v>
      </c>
      <c r="C74" s="87"/>
      <c r="D74" s="192" t="s">
        <v>110</v>
      </c>
      <c r="E74" s="330" t="s">
        <v>244</v>
      </c>
      <c r="F74" s="380"/>
      <c r="G74" s="341">
        <f>G75</f>
        <v>499.98</v>
      </c>
      <c r="H74" s="341">
        <f t="shared" ref="H74:I74" si="27">H75</f>
        <v>0</v>
      </c>
      <c r="I74" s="341">
        <f t="shared" si="27"/>
        <v>0</v>
      </c>
    </row>
    <row r="75" spans="2:9">
      <c r="B75" s="249" t="s">
        <v>223</v>
      </c>
      <c r="C75" s="94"/>
      <c r="D75" s="370" t="s">
        <v>110</v>
      </c>
      <c r="E75" s="330" t="s">
        <v>245</v>
      </c>
      <c r="F75" s="381"/>
      <c r="G75" s="341">
        <f>SUM(G76+G80)</f>
        <v>499.98</v>
      </c>
      <c r="H75" s="329">
        <f>SUM(H76)</f>
        <v>0</v>
      </c>
      <c r="I75" s="341">
        <f t="shared" ref="I75" si="28">SUM(I76+I80)</f>
        <v>0</v>
      </c>
    </row>
    <row r="76" spans="2:9" s="85" customFormat="1" ht="22.8">
      <c r="B76" s="247" t="s">
        <v>348</v>
      </c>
      <c r="C76" s="95"/>
      <c r="D76" s="368" t="s">
        <v>110</v>
      </c>
      <c r="E76" s="203" t="s">
        <v>305</v>
      </c>
      <c r="F76" s="387"/>
      <c r="G76" s="329">
        <f>SUM(G77)</f>
        <v>499.98</v>
      </c>
      <c r="H76" s="329">
        <f t="shared" ref="H76:I76" si="29">SUM(H77)</f>
        <v>0</v>
      </c>
      <c r="I76" s="329">
        <f t="shared" si="29"/>
        <v>0</v>
      </c>
    </row>
    <row r="77" spans="2:9" s="85" customFormat="1" ht="22.8">
      <c r="B77" s="247" t="s">
        <v>346</v>
      </c>
      <c r="C77" s="95"/>
      <c r="D77" s="368" t="s">
        <v>110</v>
      </c>
      <c r="E77" s="203" t="s">
        <v>247</v>
      </c>
      <c r="F77" s="385"/>
      <c r="G77" s="329">
        <f>G78</f>
        <v>499.98</v>
      </c>
      <c r="H77" s="329">
        <f t="shared" ref="H77:I77" si="30">H78</f>
        <v>0</v>
      </c>
      <c r="I77" s="329">
        <f t="shared" si="30"/>
        <v>0</v>
      </c>
    </row>
    <row r="78" spans="2:9">
      <c r="B78" s="248" t="s">
        <v>347</v>
      </c>
      <c r="C78" s="94"/>
      <c r="D78" s="369" t="s">
        <v>110</v>
      </c>
      <c r="E78" s="202" t="s">
        <v>247</v>
      </c>
      <c r="F78" s="383">
        <v>200</v>
      </c>
      <c r="G78" s="327">
        <v>499.98</v>
      </c>
      <c r="H78" s="276">
        <v>0</v>
      </c>
      <c r="I78" s="327">
        <v>0</v>
      </c>
    </row>
    <row r="79" spans="2:9">
      <c r="B79" s="247" t="s">
        <v>349</v>
      </c>
      <c r="C79" s="94"/>
      <c r="D79" s="368" t="s">
        <v>110</v>
      </c>
      <c r="E79" s="203" t="s">
        <v>247</v>
      </c>
      <c r="F79" s="383"/>
      <c r="G79" s="329">
        <f>G80</f>
        <v>0</v>
      </c>
      <c r="H79" s="329">
        <f t="shared" ref="H79:I79" si="31">H80</f>
        <v>0</v>
      </c>
      <c r="I79" s="329">
        <f t="shared" si="31"/>
        <v>0</v>
      </c>
    </row>
    <row r="80" spans="2:9">
      <c r="B80" s="248" t="s">
        <v>347</v>
      </c>
      <c r="C80" s="94"/>
      <c r="D80" s="369" t="s">
        <v>110</v>
      </c>
      <c r="E80" s="202" t="s">
        <v>247</v>
      </c>
      <c r="F80" s="383">
        <v>800</v>
      </c>
      <c r="G80" s="327">
        <v>0</v>
      </c>
      <c r="H80" s="276">
        <v>0</v>
      </c>
      <c r="I80" s="327">
        <v>0</v>
      </c>
    </row>
    <row r="81" spans="2:9" ht="15.6" customHeight="1">
      <c r="B81" s="245" t="s">
        <v>111</v>
      </c>
      <c r="C81" s="69"/>
      <c r="D81" s="367" t="s">
        <v>112</v>
      </c>
      <c r="E81" s="378"/>
      <c r="F81" s="379"/>
      <c r="G81" s="338">
        <f t="shared" ref="G81:I86" si="32">SUM(G82)</f>
        <v>233.1</v>
      </c>
      <c r="H81" s="338">
        <f t="shared" ref="H81:H85" si="33">H82</f>
        <v>240.8</v>
      </c>
      <c r="I81" s="338">
        <f t="shared" si="32"/>
        <v>0</v>
      </c>
    </row>
    <row r="82" spans="2:9" ht="24">
      <c r="B82" s="245" t="s">
        <v>113</v>
      </c>
      <c r="C82" s="69"/>
      <c r="D82" s="367" t="s">
        <v>114</v>
      </c>
      <c r="E82" s="200" t="s">
        <v>311</v>
      </c>
      <c r="F82" s="379"/>
      <c r="G82" s="338">
        <f t="shared" si="32"/>
        <v>233.1</v>
      </c>
      <c r="H82" s="338">
        <f t="shared" si="33"/>
        <v>240.8</v>
      </c>
      <c r="I82" s="338">
        <f t="shared" si="32"/>
        <v>0</v>
      </c>
    </row>
    <row r="83" spans="2:9" s="85" customFormat="1" ht="35.4">
      <c r="B83" s="245" t="s">
        <v>249</v>
      </c>
      <c r="C83" s="87"/>
      <c r="D83" s="192" t="s">
        <v>114</v>
      </c>
      <c r="E83" s="200" t="s">
        <v>243</v>
      </c>
      <c r="F83" s="380"/>
      <c r="G83" s="315">
        <f t="shared" si="32"/>
        <v>233.1</v>
      </c>
      <c r="H83" s="338">
        <f t="shared" si="33"/>
        <v>240.8</v>
      </c>
      <c r="I83" s="315">
        <f t="shared" si="32"/>
        <v>0</v>
      </c>
    </row>
    <row r="84" spans="2:9" s="85" customFormat="1">
      <c r="B84" s="249" t="s">
        <v>223</v>
      </c>
      <c r="C84" s="87"/>
      <c r="D84" s="192" t="s">
        <v>114</v>
      </c>
      <c r="E84" s="342" t="s">
        <v>244</v>
      </c>
      <c r="F84" s="380"/>
      <c r="G84" s="315">
        <f t="shared" si="32"/>
        <v>233.1</v>
      </c>
      <c r="H84" s="338">
        <f t="shared" si="33"/>
        <v>240.8</v>
      </c>
      <c r="I84" s="315">
        <f t="shared" si="32"/>
        <v>0</v>
      </c>
    </row>
    <row r="85" spans="2:9" s="85" customFormat="1">
      <c r="B85" s="249" t="s">
        <v>223</v>
      </c>
      <c r="C85" s="87"/>
      <c r="D85" s="192" t="s">
        <v>114</v>
      </c>
      <c r="E85" s="200" t="s">
        <v>245</v>
      </c>
      <c r="F85" s="380"/>
      <c r="G85" s="315">
        <f>SUM(G86)</f>
        <v>233.1</v>
      </c>
      <c r="H85" s="338">
        <f t="shared" si="33"/>
        <v>240.8</v>
      </c>
      <c r="I85" s="315">
        <f t="shared" si="32"/>
        <v>0</v>
      </c>
    </row>
    <row r="86" spans="2:9" s="85" customFormat="1" ht="46.8">
      <c r="B86" s="245" t="s">
        <v>289</v>
      </c>
      <c r="C86" s="87"/>
      <c r="D86" s="192" t="s">
        <v>114</v>
      </c>
      <c r="E86" s="200" t="s">
        <v>250</v>
      </c>
      <c r="F86" s="380"/>
      <c r="G86" s="315">
        <f>SUM(G87)</f>
        <v>233.1</v>
      </c>
      <c r="H86" s="315">
        <f t="shared" ref="H86" si="34">SUM(H87)</f>
        <v>240.8</v>
      </c>
      <c r="I86" s="315">
        <f t="shared" si="32"/>
        <v>0</v>
      </c>
    </row>
    <row r="87" spans="2:9" s="85" customFormat="1" ht="34.200000000000003">
      <c r="B87" s="247" t="s">
        <v>337</v>
      </c>
      <c r="C87" s="114"/>
      <c r="D87" s="192" t="s">
        <v>114</v>
      </c>
      <c r="E87" s="200" t="s">
        <v>250</v>
      </c>
      <c r="F87" s="387"/>
      <c r="G87" s="326">
        <f>G88</f>
        <v>233.1</v>
      </c>
      <c r="H87" s="326">
        <f t="shared" ref="H87:I87" si="35">H88</f>
        <v>240.8</v>
      </c>
      <c r="I87" s="326">
        <f t="shared" si="35"/>
        <v>0</v>
      </c>
    </row>
    <row r="88" spans="2:9">
      <c r="B88" s="248" t="s">
        <v>350</v>
      </c>
      <c r="C88" s="93"/>
      <c r="D88" s="194" t="s">
        <v>114</v>
      </c>
      <c r="E88" s="201" t="s">
        <v>250</v>
      </c>
      <c r="F88" s="274">
        <v>100</v>
      </c>
      <c r="G88" s="275">
        <v>233.1</v>
      </c>
      <c r="H88" s="276">
        <v>240.8</v>
      </c>
      <c r="I88" s="275">
        <v>0</v>
      </c>
    </row>
    <row r="89" spans="2:9" ht="46.8">
      <c r="B89" s="249" t="s">
        <v>115</v>
      </c>
      <c r="C89" s="70"/>
      <c r="D89" s="370" t="s">
        <v>116</v>
      </c>
      <c r="E89" s="330" t="s">
        <v>311</v>
      </c>
      <c r="F89" s="381"/>
      <c r="G89" s="341">
        <f>G90+G97+G102</f>
        <v>65</v>
      </c>
      <c r="H89" s="341">
        <f>H90+H97+H102</f>
        <v>40</v>
      </c>
      <c r="I89" s="341">
        <f t="shared" ref="I89" si="36">I90+I97+I102</f>
        <v>0</v>
      </c>
    </row>
    <row r="90" spans="2:9" ht="81">
      <c r="B90" s="249" t="s">
        <v>290</v>
      </c>
      <c r="C90" s="70"/>
      <c r="D90" s="370" t="s">
        <v>120</v>
      </c>
      <c r="E90" s="330" t="s">
        <v>170</v>
      </c>
      <c r="F90" s="381"/>
      <c r="G90" s="338">
        <f t="shared" ref="G90:I93" si="37">SUM(G91)</f>
        <v>40</v>
      </c>
      <c r="H90" s="338">
        <f>H91</f>
        <v>40</v>
      </c>
      <c r="I90" s="338">
        <f t="shared" si="37"/>
        <v>0</v>
      </c>
    </row>
    <row r="91" spans="2:9" ht="24">
      <c r="B91" s="249" t="s">
        <v>162</v>
      </c>
      <c r="C91" s="70"/>
      <c r="D91" s="370" t="s">
        <v>120</v>
      </c>
      <c r="E91" s="330" t="s">
        <v>171</v>
      </c>
      <c r="F91" s="381"/>
      <c r="G91" s="338">
        <f t="shared" si="37"/>
        <v>40</v>
      </c>
      <c r="H91" s="338">
        <f>H92</f>
        <v>40</v>
      </c>
      <c r="I91" s="338">
        <f t="shared" si="37"/>
        <v>0</v>
      </c>
    </row>
    <row r="92" spans="2:9" s="85" customFormat="1" ht="79.8">
      <c r="B92" s="247" t="s">
        <v>351</v>
      </c>
      <c r="C92" s="95"/>
      <c r="D92" s="368" t="s">
        <v>120</v>
      </c>
      <c r="E92" s="203" t="s">
        <v>172</v>
      </c>
      <c r="F92" s="382"/>
      <c r="G92" s="315">
        <f t="shared" si="37"/>
        <v>40</v>
      </c>
      <c r="H92" s="338">
        <f>H93</f>
        <v>40</v>
      </c>
      <c r="I92" s="315">
        <f t="shared" si="37"/>
        <v>0</v>
      </c>
    </row>
    <row r="93" spans="2:9" s="85" customFormat="1" ht="22.8">
      <c r="B93" s="247" t="s">
        <v>119</v>
      </c>
      <c r="C93" s="87"/>
      <c r="D93" s="368" t="s">
        <v>120</v>
      </c>
      <c r="E93" s="200" t="s">
        <v>173</v>
      </c>
      <c r="F93" s="380"/>
      <c r="G93" s="315">
        <f>SUM(G94)</f>
        <v>40</v>
      </c>
      <c r="H93" s="315">
        <f t="shared" ref="H93" si="38">SUM(H94)</f>
        <v>40</v>
      </c>
      <c r="I93" s="315">
        <f t="shared" si="37"/>
        <v>0</v>
      </c>
    </row>
    <row r="94" spans="2:9" s="85" customFormat="1" ht="22.8">
      <c r="B94" s="247" t="s">
        <v>346</v>
      </c>
      <c r="C94" s="87"/>
      <c r="D94" s="368" t="s">
        <v>120</v>
      </c>
      <c r="E94" s="200" t="s">
        <v>173</v>
      </c>
      <c r="F94" s="380"/>
      <c r="G94" s="315">
        <f>G95</f>
        <v>40</v>
      </c>
      <c r="H94" s="315">
        <f t="shared" ref="H94:I94" si="39">H95</f>
        <v>40</v>
      </c>
      <c r="I94" s="315">
        <f t="shared" si="39"/>
        <v>0</v>
      </c>
    </row>
    <row r="95" spans="2:9">
      <c r="B95" s="248" t="s">
        <v>347</v>
      </c>
      <c r="C95" s="93"/>
      <c r="D95" s="369" t="s">
        <v>120</v>
      </c>
      <c r="E95" s="201" t="s">
        <v>173</v>
      </c>
      <c r="F95" s="274">
        <v>200</v>
      </c>
      <c r="G95" s="275">
        <v>40</v>
      </c>
      <c r="H95" s="276">
        <v>40</v>
      </c>
      <c r="I95" s="275">
        <v>0</v>
      </c>
    </row>
    <row r="96" spans="2:9" ht="34.200000000000003">
      <c r="B96" s="247" t="s">
        <v>249</v>
      </c>
      <c r="C96" s="116"/>
      <c r="D96" s="368" t="s">
        <v>120</v>
      </c>
      <c r="E96" s="200">
        <v>6800000000</v>
      </c>
      <c r="F96" s="388"/>
      <c r="G96" s="315">
        <v>20</v>
      </c>
      <c r="H96" s="338">
        <f>H97</f>
        <v>0</v>
      </c>
      <c r="I96" s="315">
        <v>0</v>
      </c>
    </row>
    <row r="97" spans="2:9" s="85" customFormat="1">
      <c r="B97" s="247" t="s">
        <v>223</v>
      </c>
      <c r="C97" s="87"/>
      <c r="D97" s="368" t="s">
        <v>120</v>
      </c>
      <c r="E97" s="200">
        <v>6890000000</v>
      </c>
      <c r="F97" s="380"/>
      <c r="G97" s="315">
        <v>20</v>
      </c>
      <c r="H97" s="338">
        <f>H98</f>
        <v>0</v>
      </c>
      <c r="I97" s="315">
        <v>0</v>
      </c>
    </row>
    <row r="98" spans="2:9" s="85" customFormat="1">
      <c r="B98" s="247" t="s">
        <v>223</v>
      </c>
      <c r="C98" s="87"/>
      <c r="D98" s="368" t="s">
        <v>120</v>
      </c>
      <c r="E98" s="200">
        <v>6890100000</v>
      </c>
      <c r="F98" s="380"/>
      <c r="G98" s="315">
        <v>20</v>
      </c>
      <c r="H98" s="338">
        <f>H100</f>
        <v>0</v>
      </c>
      <c r="I98" s="315">
        <v>0</v>
      </c>
    </row>
    <row r="99" spans="2:9" s="85" customFormat="1" ht="22.8">
      <c r="B99" s="247" t="s">
        <v>346</v>
      </c>
      <c r="C99" s="87"/>
      <c r="D99" s="368" t="s">
        <v>120</v>
      </c>
      <c r="E99" s="200" t="s">
        <v>306</v>
      </c>
      <c r="F99" s="380"/>
      <c r="G99" s="315">
        <f>G100</f>
        <v>20</v>
      </c>
      <c r="H99" s="315">
        <f t="shared" ref="H99" si="40">H100</f>
        <v>0</v>
      </c>
      <c r="I99" s="315">
        <f>I100</f>
        <v>0</v>
      </c>
    </row>
    <row r="100" spans="2:9" ht="48">
      <c r="B100" s="248" t="s">
        <v>352</v>
      </c>
      <c r="C100" s="93"/>
      <c r="D100" s="369" t="s">
        <v>120</v>
      </c>
      <c r="E100" s="201" t="s">
        <v>306</v>
      </c>
      <c r="F100" s="274">
        <v>200</v>
      </c>
      <c r="G100" s="275">
        <v>20</v>
      </c>
      <c r="H100" s="276">
        <f>H102</f>
        <v>0</v>
      </c>
      <c r="I100" s="275">
        <v>0</v>
      </c>
    </row>
    <row r="101" spans="2:9" ht="45.6">
      <c r="B101" s="247" t="s">
        <v>273</v>
      </c>
      <c r="C101" s="93"/>
      <c r="D101" s="370" t="s">
        <v>118</v>
      </c>
      <c r="E101" s="330" t="s">
        <v>311</v>
      </c>
      <c r="F101" s="274"/>
      <c r="G101" s="338">
        <f t="shared" ref="G101:I104" si="41">SUM(G102)</f>
        <v>5</v>
      </c>
      <c r="H101" s="338">
        <f t="shared" ref="H101:H171" si="42">H102</f>
        <v>0</v>
      </c>
      <c r="I101" s="338">
        <f t="shared" si="41"/>
        <v>0</v>
      </c>
    </row>
    <row r="102" spans="2:9" ht="69.599999999999994">
      <c r="B102" s="249" t="s">
        <v>291</v>
      </c>
      <c r="C102" s="70"/>
      <c r="D102" s="370" t="s">
        <v>118</v>
      </c>
      <c r="E102" s="330" t="s">
        <v>193</v>
      </c>
      <c r="F102" s="381"/>
      <c r="G102" s="338">
        <f t="shared" si="41"/>
        <v>5</v>
      </c>
      <c r="H102" s="338">
        <f t="shared" si="42"/>
        <v>0</v>
      </c>
      <c r="I102" s="338">
        <f t="shared" si="41"/>
        <v>0</v>
      </c>
    </row>
    <row r="103" spans="2:9" ht="24">
      <c r="B103" s="249" t="s">
        <v>162</v>
      </c>
      <c r="C103" s="70"/>
      <c r="D103" s="370" t="s">
        <v>118</v>
      </c>
      <c r="E103" s="330" t="s">
        <v>194</v>
      </c>
      <c r="F103" s="381"/>
      <c r="G103" s="338">
        <f t="shared" si="41"/>
        <v>5</v>
      </c>
      <c r="H103" s="338">
        <f t="shared" si="42"/>
        <v>0</v>
      </c>
      <c r="I103" s="338">
        <f t="shared" si="41"/>
        <v>0</v>
      </c>
    </row>
    <row r="104" spans="2:9" s="85" customFormat="1" ht="69.599999999999994">
      <c r="B104" s="249" t="s">
        <v>195</v>
      </c>
      <c r="C104" s="95"/>
      <c r="D104" s="368" t="s">
        <v>118</v>
      </c>
      <c r="E104" s="203" t="s">
        <v>196</v>
      </c>
      <c r="F104" s="382"/>
      <c r="G104" s="315">
        <f t="shared" si="41"/>
        <v>5</v>
      </c>
      <c r="H104" s="338">
        <f t="shared" si="42"/>
        <v>0</v>
      </c>
      <c r="I104" s="315">
        <f t="shared" si="41"/>
        <v>0</v>
      </c>
    </row>
    <row r="105" spans="2:9" s="85" customFormat="1" ht="45.6">
      <c r="B105" s="250" t="s">
        <v>292</v>
      </c>
      <c r="C105" s="95"/>
      <c r="D105" s="368" t="s">
        <v>118</v>
      </c>
      <c r="E105" s="203" t="s">
        <v>197</v>
      </c>
      <c r="F105" s="382"/>
      <c r="G105" s="315">
        <f>SUM(G107)</f>
        <v>5</v>
      </c>
      <c r="H105" s="338">
        <f>H107</f>
        <v>0</v>
      </c>
      <c r="I105" s="315">
        <f>SUM(I107)</f>
        <v>0</v>
      </c>
    </row>
    <row r="106" spans="2:9" s="85" customFormat="1" ht="22.8">
      <c r="B106" s="247" t="s">
        <v>346</v>
      </c>
      <c r="C106" s="95"/>
      <c r="D106" s="368" t="s">
        <v>118</v>
      </c>
      <c r="E106" s="203" t="s">
        <v>197</v>
      </c>
      <c r="F106" s="382"/>
      <c r="G106" s="315">
        <f>G107</f>
        <v>5</v>
      </c>
      <c r="H106" s="315">
        <f t="shared" ref="H106:I106" si="43">H107</f>
        <v>0</v>
      </c>
      <c r="I106" s="315">
        <f t="shared" si="43"/>
        <v>0</v>
      </c>
    </row>
    <row r="107" spans="2:9" ht="36.6">
      <c r="B107" s="253" t="s">
        <v>164</v>
      </c>
      <c r="C107" s="94"/>
      <c r="D107" s="369" t="s">
        <v>118</v>
      </c>
      <c r="E107" s="202" t="s">
        <v>197</v>
      </c>
      <c r="F107" s="383">
        <v>200</v>
      </c>
      <c r="G107" s="327">
        <v>5</v>
      </c>
      <c r="H107" s="276">
        <v>0</v>
      </c>
      <c r="I107" s="327">
        <v>0</v>
      </c>
    </row>
    <row r="108" spans="2:9" ht="24">
      <c r="B108" s="249" t="s">
        <v>121</v>
      </c>
      <c r="C108" s="70"/>
      <c r="D108" s="370" t="s">
        <v>122</v>
      </c>
      <c r="E108" s="199"/>
      <c r="F108" s="381"/>
      <c r="G108" s="338">
        <f>SUM(G109+G127)</f>
        <v>1789.7</v>
      </c>
      <c r="H108" s="338">
        <f>SUM(H109+H127)</f>
        <v>2727.7</v>
      </c>
      <c r="I108" s="338">
        <f>SUM(I109+I127)</f>
        <v>1952.3</v>
      </c>
    </row>
    <row r="109" spans="2:9" ht="22.8">
      <c r="B109" s="247" t="s">
        <v>123</v>
      </c>
      <c r="C109" s="69"/>
      <c r="D109" s="367" t="s">
        <v>124</v>
      </c>
      <c r="E109" s="199" t="s">
        <v>311</v>
      </c>
      <c r="F109" s="389"/>
      <c r="G109" s="338">
        <f>G110+G116+G121</f>
        <v>1477.7</v>
      </c>
      <c r="H109" s="338">
        <f>H110+H116+H121</f>
        <v>2715.7</v>
      </c>
      <c r="I109" s="338">
        <f t="shared" ref="I109" si="44">I110+I116+I121</f>
        <v>1952.3</v>
      </c>
    </row>
    <row r="110" spans="2:9" ht="115.2">
      <c r="B110" s="245" t="s">
        <v>293</v>
      </c>
      <c r="C110" s="69"/>
      <c r="D110" s="367" t="s">
        <v>124</v>
      </c>
      <c r="E110" s="199" t="s">
        <v>161</v>
      </c>
      <c r="F110" s="379"/>
      <c r="G110" s="338">
        <f>SUM(G111)</f>
        <v>1277.52</v>
      </c>
      <c r="H110" s="338">
        <f t="shared" si="42"/>
        <v>809.3</v>
      </c>
      <c r="I110" s="338">
        <f t="shared" ref="G110:I112" si="45">SUM(I111)</f>
        <v>1952.3</v>
      </c>
    </row>
    <row r="111" spans="2:9" s="85" customFormat="1" ht="24">
      <c r="B111" s="245" t="s">
        <v>162</v>
      </c>
      <c r="C111" s="87"/>
      <c r="D111" s="192" t="s">
        <v>124</v>
      </c>
      <c r="E111" s="199" t="s">
        <v>163</v>
      </c>
      <c r="F111" s="380"/>
      <c r="G111" s="315">
        <f t="shared" si="45"/>
        <v>1277.52</v>
      </c>
      <c r="H111" s="338">
        <f t="shared" si="42"/>
        <v>809.3</v>
      </c>
      <c r="I111" s="315">
        <f t="shared" si="45"/>
        <v>1952.3</v>
      </c>
    </row>
    <row r="112" spans="2:9" s="85" customFormat="1" ht="57">
      <c r="B112" s="247" t="s">
        <v>441</v>
      </c>
      <c r="C112" s="87"/>
      <c r="D112" s="192" t="s">
        <v>124</v>
      </c>
      <c r="E112" s="200" t="s">
        <v>274</v>
      </c>
      <c r="F112" s="380"/>
      <c r="G112" s="315">
        <f t="shared" ref="G112:G113" si="46">G113</f>
        <v>1277.52</v>
      </c>
      <c r="H112" s="338">
        <f>H113</f>
        <v>809.3</v>
      </c>
      <c r="I112" s="315">
        <f t="shared" si="45"/>
        <v>1952.3</v>
      </c>
    </row>
    <row r="113" spans="2:9" s="85" customFormat="1" ht="45.6">
      <c r="B113" s="247" t="s">
        <v>275</v>
      </c>
      <c r="C113" s="87"/>
      <c r="D113" s="192" t="s">
        <v>124</v>
      </c>
      <c r="E113" s="200" t="s">
        <v>276</v>
      </c>
      <c r="F113" s="380"/>
      <c r="G113" s="315">
        <f t="shared" si="46"/>
        <v>1277.52</v>
      </c>
      <c r="H113" s="338">
        <f t="shared" si="42"/>
        <v>809.3</v>
      </c>
      <c r="I113" s="315">
        <f t="shared" ref="I113" si="47">I114</f>
        <v>1952.3</v>
      </c>
    </row>
    <row r="114" spans="2:9" s="85" customFormat="1" ht="22.8">
      <c r="B114" s="247" t="s">
        <v>346</v>
      </c>
      <c r="C114" s="87"/>
      <c r="D114" s="192" t="s">
        <v>124</v>
      </c>
      <c r="E114" s="200" t="s">
        <v>276</v>
      </c>
      <c r="F114" s="380"/>
      <c r="G114" s="315">
        <f>G115</f>
        <v>1277.52</v>
      </c>
      <c r="H114" s="338">
        <f t="shared" si="42"/>
        <v>809.3</v>
      </c>
      <c r="I114" s="315">
        <f t="shared" ref="I114" si="48">I115</f>
        <v>1952.3</v>
      </c>
    </row>
    <row r="115" spans="2:9">
      <c r="B115" s="248" t="s">
        <v>347</v>
      </c>
      <c r="C115" s="93"/>
      <c r="D115" s="194" t="s">
        <v>124</v>
      </c>
      <c r="E115" s="201" t="s">
        <v>276</v>
      </c>
      <c r="F115" s="274">
        <v>200</v>
      </c>
      <c r="G115" s="275">
        <v>1277.52</v>
      </c>
      <c r="H115" s="276">
        <v>809.3</v>
      </c>
      <c r="I115" s="275">
        <v>1952.3</v>
      </c>
    </row>
    <row r="116" spans="2:9" s="85" customFormat="1">
      <c r="B116" s="254" t="s">
        <v>366</v>
      </c>
      <c r="C116" s="87"/>
      <c r="D116" s="192"/>
      <c r="E116" s="200" t="s">
        <v>307</v>
      </c>
      <c r="F116" s="380"/>
      <c r="G116" s="315">
        <f t="shared" ref="G116:G118" si="49">G117</f>
        <v>0</v>
      </c>
      <c r="H116" s="338">
        <f t="shared" si="42"/>
        <v>1906.4</v>
      </c>
      <c r="I116" s="315">
        <f t="shared" ref="I116:I118" si="50">I117</f>
        <v>0</v>
      </c>
    </row>
    <row r="117" spans="2:9" s="85" customFormat="1" ht="46.8">
      <c r="B117" s="255" t="s">
        <v>389</v>
      </c>
      <c r="C117" s="87"/>
      <c r="D117" s="192"/>
      <c r="E117" s="200" t="s">
        <v>308</v>
      </c>
      <c r="F117" s="380"/>
      <c r="G117" s="315">
        <f>G118</f>
        <v>0</v>
      </c>
      <c r="H117" s="338">
        <f t="shared" si="42"/>
        <v>1906.4</v>
      </c>
      <c r="I117" s="315">
        <f>I118</f>
        <v>0</v>
      </c>
    </row>
    <row r="118" spans="2:9" s="117" customFormat="1" ht="34.200000000000003">
      <c r="B118" s="254" t="s">
        <v>388</v>
      </c>
      <c r="C118" s="95"/>
      <c r="D118" s="368"/>
      <c r="E118" s="203" t="s">
        <v>309</v>
      </c>
      <c r="F118" s="382"/>
      <c r="G118" s="329">
        <f t="shared" si="49"/>
        <v>0</v>
      </c>
      <c r="H118" s="341">
        <f t="shared" si="42"/>
        <v>1906.4</v>
      </c>
      <c r="I118" s="329">
        <f t="shared" si="50"/>
        <v>0</v>
      </c>
    </row>
    <row r="119" spans="2:9" s="85" customFormat="1" ht="22.8">
      <c r="B119" s="247" t="s">
        <v>346</v>
      </c>
      <c r="C119" s="87"/>
      <c r="D119" s="192"/>
      <c r="E119" s="200" t="s">
        <v>309</v>
      </c>
      <c r="F119" s="380"/>
      <c r="G119" s="315">
        <f>G120</f>
        <v>0</v>
      </c>
      <c r="H119" s="338">
        <f t="shared" si="42"/>
        <v>1906.4</v>
      </c>
      <c r="I119" s="315">
        <f t="shared" ref="I119" si="51">I120</f>
        <v>0</v>
      </c>
    </row>
    <row r="120" spans="2:9" ht="24">
      <c r="B120" s="248" t="s">
        <v>346</v>
      </c>
      <c r="C120" s="93"/>
      <c r="D120" s="194" t="s">
        <v>124</v>
      </c>
      <c r="E120" s="201" t="s">
        <v>309</v>
      </c>
      <c r="F120" s="274">
        <v>200</v>
      </c>
      <c r="G120" s="275">
        <v>0</v>
      </c>
      <c r="H120" s="276">
        <v>1906.4</v>
      </c>
      <c r="I120" s="275">
        <v>0</v>
      </c>
    </row>
    <row r="121" spans="2:9" s="85" customFormat="1" ht="105.6" customHeight="1">
      <c r="B121" s="256" t="s">
        <v>333</v>
      </c>
      <c r="C121" s="87"/>
      <c r="D121" s="192" t="s">
        <v>124</v>
      </c>
      <c r="E121" s="200" t="s">
        <v>165</v>
      </c>
      <c r="F121" s="379"/>
      <c r="G121" s="315">
        <f>G122</f>
        <v>200.18</v>
      </c>
      <c r="H121" s="338">
        <f t="shared" si="42"/>
        <v>0</v>
      </c>
      <c r="I121" s="315">
        <f t="shared" ref="I121" si="52">I122</f>
        <v>0</v>
      </c>
    </row>
    <row r="122" spans="2:9" s="117" customFormat="1" ht="104.4" customHeight="1">
      <c r="B122" s="250" t="s">
        <v>446</v>
      </c>
      <c r="C122" s="95"/>
      <c r="D122" s="368" t="s">
        <v>124</v>
      </c>
      <c r="E122" s="203" t="s">
        <v>166</v>
      </c>
      <c r="F122" s="382"/>
      <c r="G122" s="329">
        <f>G123</f>
        <v>200.18</v>
      </c>
      <c r="H122" s="341">
        <f t="shared" si="42"/>
        <v>0</v>
      </c>
      <c r="I122" s="329">
        <f t="shared" ref="I122" si="53">I123</f>
        <v>0</v>
      </c>
    </row>
    <row r="123" spans="2:9" s="85" customFormat="1" ht="57">
      <c r="B123" s="247" t="s">
        <v>353</v>
      </c>
      <c r="C123" s="87"/>
      <c r="D123" s="192" t="s">
        <v>124</v>
      </c>
      <c r="E123" s="200" t="s">
        <v>167</v>
      </c>
      <c r="F123" s="380"/>
      <c r="G123" s="315">
        <f>G124</f>
        <v>200.18</v>
      </c>
      <c r="H123" s="338">
        <f t="shared" si="42"/>
        <v>0</v>
      </c>
      <c r="I123" s="315">
        <f>I124</f>
        <v>0</v>
      </c>
    </row>
    <row r="124" spans="2:9" s="85" customFormat="1" ht="79.8">
      <c r="B124" s="247" t="s">
        <v>354</v>
      </c>
      <c r="C124" s="87"/>
      <c r="D124" s="192" t="s">
        <v>124</v>
      </c>
      <c r="E124" s="200" t="s">
        <v>168</v>
      </c>
      <c r="F124" s="380"/>
      <c r="G124" s="315">
        <f>G126</f>
        <v>200.18</v>
      </c>
      <c r="H124" s="315">
        <f t="shared" ref="H124:I124" si="54">H126</f>
        <v>0</v>
      </c>
      <c r="I124" s="315">
        <f t="shared" si="54"/>
        <v>0</v>
      </c>
    </row>
    <row r="125" spans="2:9" s="85" customFormat="1" ht="22.8">
      <c r="B125" s="247" t="s">
        <v>346</v>
      </c>
      <c r="C125" s="87"/>
      <c r="D125" s="192" t="s">
        <v>124</v>
      </c>
      <c r="E125" s="200" t="s">
        <v>168</v>
      </c>
      <c r="F125" s="380"/>
      <c r="G125" s="315">
        <f>G126</f>
        <v>200.18</v>
      </c>
      <c r="H125" s="315">
        <f t="shared" ref="H125:I125" si="55">H126</f>
        <v>0</v>
      </c>
      <c r="I125" s="315">
        <f t="shared" si="55"/>
        <v>0</v>
      </c>
    </row>
    <row r="126" spans="2:9" ht="121.2" customHeight="1">
      <c r="B126" s="257" t="s">
        <v>355</v>
      </c>
      <c r="C126" s="93"/>
      <c r="D126" s="194" t="s">
        <v>124</v>
      </c>
      <c r="E126" s="201" t="s">
        <v>168</v>
      </c>
      <c r="F126" s="274">
        <v>200</v>
      </c>
      <c r="G126" s="275">
        <v>200.18</v>
      </c>
      <c r="H126" s="276">
        <v>0</v>
      </c>
      <c r="I126" s="275">
        <v>0</v>
      </c>
    </row>
    <row r="127" spans="2:9" s="85" customFormat="1" ht="24">
      <c r="B127" s="245" t="s">
        <v>125</v>
      </c>
      <c r="C127" s="87"/>
      <c r="D127" s="192" t="s">
        <v>126</v>
      </c>
      <c r="E127" s="200" t="s">
        <v>311</v>
      </c>
      <c r="F127" s="380"/>
      <c r="G127" s="315">
        <f>G128+G134</f>
        <v>312</v>
      </c>
      <c r="H127" s="338">
        <f t="shared" si="42"/>
        <v>12</v>
      </c>
      <c r="I127" s="315">
        <f t="shared" ref="I127" si="56">I128+I134</f>
        <v>0</v>
      </c>
    </row>
    <row r="128" spans="2:9" s="85" customFormat="1" ht="57" customHeight="1">
      <c r="B128" s="246" t="s">
        <v>332</v>
      </c>
      <c r="C128" s="69"/>
      <c r="D128" s="367" t="s">
        <v>126</v>
      </c>
      <c r="E128" s="200" t="s">
        <v>204</v>
      </c>
      <c r="F128" s="379"/>
      <c r="G128" s="338">
        <f t="shared" ref="G128:I136" si="57">SUM(G129)</f>
        <v>12</v>
      </c>
      <c r="H128" s="338">
        <f t="shared" si="42"/>
        <v>12</v>
      </c>
      <c r="I128" s="338">
        <f t="shared" si="57"/>
        <v>0</v>
      </c>
    </row>
    <row r="129" spans="2:9" s="85" customFormat="1" ht="22.8">
      <c r="B129" s="258" t="s">
        <v>357</v>
      </c>
      <c r="C129" s="87"/>
      <c r="D129" s="192" t="s">
        <v>126</v>
      </c>
      <c r="E129" s="200" t="s">
        <v>205</v>
      </c>
      <c r="F129" s="380"/>
      <c r="G129" s="315">
        <f t="shared" si="57"/>
        <v>12</v>
      </c>
      <c r="H129" s="338">
        <f t="shared" si="42"/>
        <v>12</v>
      </c>
      <c r="I129" s="315">
        <f t="shared" si="57"/>
        <v>0</v>
      </c>
    </row>
    <row r="130" spans="2:9" s="85" customFormat="1" ht="151.19999999999999" customHeight="1">
      <c r="B130" s="288" t="s">
        <v>356</v>
      </c>
      <c r="C130" s="87"/>
      <c r="D130" s="192" t="s">
        <v>126</v>
      </c>
      <c r="E130" s="200" t="s">
        <v>206</v>
      </c>
      <c r="F130" s="380"/>
      <c r="G130" s="315">
        <f t="shared" si="57"/>
        <v>12</v>
      </c>
      <c r="H130" s="338">
        <f t="shared" si="42"/>
        <v>12</v>
      </c>
      <c r="I130" s="315">
        <f t="shared" si="57"/>
        <v>0</v>
      </c>
    </row>
    <row r="131" spans="2:9" s="85" customFormat="1" ht="91.2">
      <c r="B131" s="247" t="s">
        <v>358</v>
      </c>
      <c r="C131" s="87"/>
      <c r="D131" s="192" t="s">
        <v>126</v>
      </c>
      <c r="E131" s="200" t="s">
        <v>310</v>
      </c>
      <c r="F131" s="380"/>
      <c r="G131" s="315">
        <f>SUM(G132)</f>
        <v>12</v>
      </c>
      <c r="H131" s="315">
        <f>SUM(H132)</f>
        <v>12</v>
      </c>
      <c r="I131" s="315">
        <f>SUM(I132)</f>
        <v>0</v>
      </c>
    </row>
    <row r="132" spans="2:9" s="85" customFormat="1" ht="22.8">
      <c r="B132" s="247" t="s">
        <v>346</v>
      </c>
      <c r="C132" s="87"/>
      <c r="D132" s="192" t="s">
        <v>126</v>
      </c>
      <c r="E132" s="200" t="s">
        <v>310</v>
      </c>
      <c r="F132" s="380"/>
      <c r="G132" s="315">
        <f>G133</f>
        <v>12</v>
      </c>
      <c r="H132" s="315">
        <f t="shared" ref="H132:I132" si="58">H133</f>
        <v>12</v>
      </c>
      <c r="I132" s="315">
        <f t="shared" si="58"/>
        <v>0</v>
      </c>
    </row>
    <row r="133" spans="2:9" ht="24">
      <c r="B133" s="259" t="s">
        <v>359</v>
      </c>
      <c r="C133" s="93"/>
      <c r="D133" s="194" t="s">
        <v>126</v>
      </c>
      <c r="E133" s="201" t="s">
        <v>310</v>
      </c>
      <c r="F133" s="274">
        <v>200</v>
      </c>
      <c r="G133" s="275">
        <v>12</v>
      </c>
      <c r="H133" s="276">
        <v>12</v>
      </c>
      <c r="I133" s="275">
        <f t="shared" si="57"/>
        <v>0</v>
      </c>
    </row>
    <row r="134" spans="2:9" ht="35.4">
      <c r="B134" s="245" t="s">
        <v>249</v>
      </c>
      <c r="C134" s="71"/>
      <c r="D134" s="367" t="s">
        <v>126</v>
      </c>
      <c r="E134" s="199" t="s">
        <v>243</v>
      </c>
      <c r="F134" s="389"/>
      <c r="G134" s="345">
        <f t="shared" si="57"/>
        <v>300</v>
      </c>
      <c r="H134" s="338">
        <f t="shared" si="42"/>
        <v>0</v>
      </c>
      <c r="I134" s="345">
        <f t="shared" si="57"/>
        <v>0</v>
      </c>
    </row>
    <row r="135" spans="2:9" s="85" customFormat="1">
      <c r="B135" s="246" t="s">
        <v>223</v>
      </c>
      <c r="C135" s="87"/>
      <c r="D135" s="192" t="s">
        <v>126</v>
      </c>
      <c r="E135" s="200" t="s">
        <v>244</v>
      </c>
      <c r="F135" s="380"/>
      <c r="G135" s="315">
        <f t="shared" si="57"/>
        <v>300</v>
      </c>
      <c r="H135" s="338">
        <f t="shared" si="42"/>
        <v>0</v>
      </c>
      <c r="I135" s="315">
        <f t="shared" si="57"/>
        <v>0</v>
      </c>
    </row>
    <row r="136" spans="2:9" s="85" customFormat="1">
      <c r="B136" s="246" t="s">
        <v>223</v>
      </c>
      <c r="C136" s="87"/>
      <c r="D136" s="192" t="s">
        <v>126</v>
      </c>
      <c r="E136" s="200" t="s">
        <v>245</v>
      </c>
      <c r="F136" s="380"/>
      <c r="G136" s="315">
        <f t="shared" si="57"/>
        <v>300</v>
      </c>
      <c r="H136" s="338">
        <f t="shared" si="42"/>
        <v>0</v>
      </c>
      <c r="I136" s="315">
        <f t="shared" si="57"/>
        <v>0</v>
      </c>
    </row>
    <row r="137" spans="2:9" s="85" customFormat="1" ht="35.4">
      <c r="B137" s="245" t="s">
        <v>277</v>
      </c>
      <c r="C137" s="87"/>
      <c r="D137" s="192" t="s">
        <v>126</v>
      </c>
      <c r="E137" s="200" t="s">
        <v>251</v>
      </c>
      <c r="F137" s="380"/>
      <c r="G137" s="315">
        <f>SUM(G138)</f>
        <v>300</v>
      </c>
      <c r="H137" s="315">
        <f>SUM(H138)</f>
        <v>0</v>
      </c>
      <c r="I137" s="315">
        <f>SUM(I138)</f>
        <v>0</v>
      </c>
    </row>
    <row r="138" spans="2:9" s="85" customFormat="1" ht="22.8">
      <c r="B138" s="247" t="s">
        <v>346</v>
      </c>
      <c r="C138" s="114"/>
      <c r="D138" s="192" t="s">
        <v>126</v>
      </c>
      <c r="E138" s="200" t="s">
        <v>251</v>
      </c>
      <c r="F138" s="387"/>
      <c r="G138" s="326">
        <f>G139</f>
        <v>300</v>
      </c>
      <c r="H138" s="326">
        <f t="shared" ref="H138:I138" si="59">H139</f>
        <v>0</v>
      </c>
      <c r="I138" s="326">
        <f t="shared" si="59"/>
        <v>0</v>
      </c>
    </row>
    <row r="139" spans="2:9">
      <c r="B139" s="248" t="s">
        <v>347</v>
      </c>
      <c r="C139" s="93"/>
      <c r="D139" s="194" t="s">
        <v>126</v>
      </c>
      <c r="E139" s="201" t="s">
        <v>251</v>
      </c>
      <c r="F139" s="274">
        <v>200</v>
      </c>
      <c r="G139" s="275">
        <v>300</v>
      </c>
      <c r="H139" s="276">
        <v>0</v>
      </c>
      <c r="I139" s="275">
        <v>0</v>
      </c>
    </row>
    <row r="140" spans="2:9" ht="35.4">
      <c r="B140" s="249" t="s">
        <v>127</v>
      </c>
      <c r="C140" s="70"/>
      <c r="D140" s="370" t="s">
        <v>128</v>
      </c>
      <c r="E140" s="390"/>
      <c r="F140" s="381"/>
      <c r="G140" s="341">
        <f>SUM(G141+G148+G161)</f>
        <v>2519.21</v>
      </c>
      <c r="H140" s="341">
        <f>SUM(H141+H148+H161)</f>
        <v>1126</v>
      </c>
      <c r="I140" s="341">
        <f>SUM(I141+I148+I161)</f>
        <v>1626</v>
      </c>
    </row>
    <row r="141" spans="2:9">
      <c r="B141" s="245" t="s">
        <v>129</v>
      </c>
      <c r="C141" s="69"/>
      <c r="D141" s="366" t="s">
        <v>130</v>
      </c>
      <c r="E141" s="199" t="s">
        <v>311</v>
      </c>
      <c r="F141" s="379"/>
      <c r="G141" s="338">
        <f>SUM(G142)</f>
        <v>500</v>
      </c>
      <c r="H141" s="338">
        <f t="shared" si="42"/>
        <v>0</v>
      </c>
      <c r="I141" s="338">
        <f t="shared" ref="G141:I144" si="60">SUM(I142)</f>
        <v>0</v>
      </c>
    </row>
    <row r="142" spans="2:9" ht="35.4">
      <c r="B142" s="245" t="s">
        <v>249</v>
      </c>
      <c r="C142" s="71"/>
      <c r="D142" s="367" t="s">
        <v>130</v>
      </c>
      <c r="E142" s="199" t="s">
        <v>243</v>
      </c>
      <c r="F142" s="389"/>
      <c r="G142" s="338">
        <f>SUM(G143)</f>
        <v>500</v>
      </c>
      <c r="H142" s="338">
        <f t="shared" si="42"/>
        <v>0</v>
      </c>
      <c r="I142" s="338">
        <f t="shared" si="60"/>
        <v>0</v>
      </c>
    </row>
    <row r="143" spans="2:9" s="85" customFormat="1">
      <c r="B143" s="245" t="s">
        <v>223</v>
      </c>
      <c r="C143" s="87"/>
      <c r="D143" s="192" t="s">
        <v>130</v>
      </c>
      <c r="E143" s="342" t="s">
        <v>244</v>
      </c>
      <c r="F143" s="380"/>
      <c r="G143" s="315">
        <f t="shared" si="60"/>
        <v>500</v>
      </c>
      <c r="H143" s="338">
        <f t="shared" si="42"/>
        <v>0</v>
      </c>
      <c r="I143" s="315">
        <f t="shared" si="60"/>
        <v>0</v>
      </c>
    </row>
    <row r="144" spans="2:9" s="85" customFormat="1">
      <c r="B144" s="245" t="s">
        <v>223</v>
      </c>
      <c r="C144" s="87"/>
      <c r="D144" s="192" t="s">
        <v>130</v>
      </c>
      <c r="E144" s="342" t="s">
        <v>245</v>
      </c>
      <c r="F144" s="380"/>
      <c r="G144" s="315">
        <f t="shared" si="60"/>
        <v>500</v>
      </c>
      <c r="H144" s="338">
        <f t="shared" si="42"/>
        <v>0</v>
      </c>
      <c r="I144" s="315">
        <f t="shared" si="60"/>
        <v>0</v>
      </c>
    </row>
    <row r="145" spans="2:9" s="85" customFormat="1" ht="46.8">
      <c r="B145" s="245" t="s">
        <v>278</v>
      </c>
      <c r="C145" s="87"/>
      <c r="D145" s="192" t="s">
        <v>130</v>
      </c>
      <c r="E145" s="200" t="s">
        <v>252</v>
      </c>
      <c r="F145" s="380"/>
      <c r="G145" s="315">
        <f>SUM(G146)</f>
        <v>500</v>
      </c>
      <c r="H145" s="315">
        <f>SUM(H146)</f>
        <v>0</v>
      </c>
      <c r="I145" s="315">
        <f>SUM(I146)</f>
        <v>0</v>
      </c>
    </row>
    <row r="146" spans="2:9" s="85" customFormat="1" ht="22.8">
      <c r="B146" s="247" t="s">
        <v>346</v>
      </c>
      <c r="C146" s="114"/>
      <c r="D146" s="192" t="s">
        <v>130</v>
      </c>
      <c r="E146" s="200" t="s">
        <v>252</v>
      </c>
      <c r="F146" s="387"/>
      <c r="G146" s="326">
        <f>G147</f>
        <v>500</v>
      </c>
      <c r="H146" s="326">
        <f>H147</f>
        <v>0</v>
      </c>
      <c r="I146" s="326">
        <f>I147</f>
        <v>0</v>
      </c>
    </row>
    <row r="147" spans="2:9" ht="24">
      <c r="B147" s="248" t="s">
        <v>360</v>
      </c>
      <c r="C147" s="93"/>
      <c r="D147" s="194" t="s">
        <v>130</v>
      </c>
      <c r="E147" s="201" t="s">
        <v>252</v>
      </c>
      <c r="F147" s="274">
        <v>200</v>
      </c>
      <c r="G147" s="275">
        <v>500</v>
      </c>
      <c r="H147" s="276">
        <v>0</v>
      </c>
      <c r="I147" s="275">
        <v>0</v>
      </c>
    </row>
    <row r="148" spans="2:9">
      <c r="B148" s="245" t="s">
        <v>131</v>
      </c>
      <c r="C148" s="69"/>
      <c r="D148" s="367" t="s">
        <v>132</v>
      </c>
      <c r="E148" s="199"/>
      <c r="F148" s="379"/>
      <c r="G148" s="338">
        <f>SUM(G149+G155)</f>
        <v>325</v>
      </c>
      <c r="H148" s="338">
        <f t="shared" si="42"/>
        <v>0</v>
      </c>
      <c r="I148" s="338">
        <f>SUM(I149+I155)</f>
        <v>0</v>
      </c>
    </row>
    <row r="149" spans="2:9" ht="102.6">
      <c r="B149" s="260" t="s">
        <v>334</v>
      </c>
      <c r="C149" s="69"/>
      <c r="D149" s="367" t="s">
        <v>132</v>
      </c>
      <c r="E149" s="199" t="s">
        <v>215</v>
      </c>
      <c r="F149" s="389"/>
      <c r="G149" s="338">
        <f t="shared" ref="G149:I151" si="61">SUM(G150)</f>
        <v>305</v>
      </c>
      <c r="H149" s="338">
        <f t="shared" si="42"/>
        <v>0</v>
      </c>
      <c r="I149" s="338">
        <f t="shared" si="61"/>
        <v>0</v>
      </c>
    </row>
    <row r="150" spans="2:9" ht="22.8">
      <c r="B150" s="246" t="s">
        <v>162</v>
      </c>
      <c r="C150" s="69"/>
      <c r="D150" s="367" t="s">
        <v>132</v>
      </c>
      <c r="E150" s="199" t="s">
        <v>217</v>
      </c>
      <c r="F150" s="379"/>
      <c r="G150" s="338">
        <f t="shared" si="61"/>
        <v>305</v>
      </c>
      <c r="H150" s="338">
        <f t="shared" si="42"/>
        <v>0</v>
      </c>
      <c r="I150" s="338">
        <f t="shared" si="61"/>
        <v>0</v>
      </c>
    </row>
    <row r="151" spans="2:9" s="85" customFormat="1" ht="45.6">
      <c r="B151" s="247" t="s">
        <v>361</v>
      </c>
      <c r="C151" s="87"/>
      <c r="D151" s="192" t="s">
        <v>132</v>
      </c>
      <c r="E151" s="200" t="s">
        <v>312</v>
      </c>
      <c r="F151" s="380"/>
      <c r="G151" s="315">
        <f t="shared" si="61"/>
        <v>305</v>
      </c>
      <c r="H151" s="338">
        <f t="shared" si="42"/>
        <v>0</v>
      </c>
      <c r="I151" s="315">
        <f t="shared" si="61"/>
        <v>0</v>
      </c>
    </row>
    <row r="152" spans="2:9" s="85" customFormat="1" ht="45.6">
      <c r="B152" s="247" t="s">
        <v>362</v>
      </c>
      <c r="C152" s="87"/>
      <c r="D152" s="192" t="s">
        <v>132</v>
      </c>
      <c r="E152" s="200" t="s">
        <v>363</v>
      </c>
      <c r="F152" s="380"/>
      <c r="G152" s="315">
        <f>SUM(G153)</f>
        <v>305</v>
      </c>
      <c r="H152" s="315">
        <f>SUM(H153)</f>
        <v>0</v>
      </c>
      <c r="I152" s="315">
        <f>SUM(I153)</f>
        <v>0</v>
      </c>
    </row>
    <row r="153" spans="2:9" s="85" customFormat="1" ht="22.8">
      <c r="B153" s="247" t="s">
        <v>346</v>
      </c>
      <c r="C153" s="114"/>
      <c r="D153" s="192" t="s">
        <v>132</v>
      </c>
      <c r="E153" s="200" t="s">
        <v>363</v>
      </c>
      <c r="F153" s="387"/>
      <c r="G153" s="326">
        <f>G154</f>
        <v>305</v>
      </c>
      <c r="H153" s="326">
        <f>H154</f>
        <v>0</v>
      </c>
      <c r="I153" s="326">
        <f>I154</f>
        <v>0</v>
      </c>
    </row>
    <row r="154" spans="2:9" ht="24">
      <c r="B154" s="261" t="s">
        <v>346</v>
      </c>
      <c r="C154" s="89"/>
      <c r="D154" s="194" t="s">
        <v>132</v>
      </c>
      <c r="E154" s="201" t="s">
        <v>363</v>
      </c>
      <c r="F154" s="274">
        <v>200</v>
      </c>
      <c r="G154" s="275">
        <v>305</v>
      </c>
      <c r="H154" s="276">
        <v>0</v>
      </c>
      <c r="I154" s="275">
        <v>0</v>
      </c>
    </row>
    <row r="155" spans="2:9" ht="35.4">
      <c r="B155" s="245" t="s">
        <v>249</v>
      </c>
      <c r="C155" s="69"/>
      <c r="D155" s="367" t="s">
        <v>132</v>
      </c>
      <c r="E155" s="199" t="s">
        <v>243</v>
      </c>
      <c r="F155" s="379"/>
      <c r="G155" s="338">
        <f>G157</f>
        <v>20</v>
      </c>
      <c r="H155" s="338">
        <f>H157</f>
        <v>0</v>
      </c>
      <c r="I155" s="338">
        <f>I157</f>
        <v>0</v>
      </c>
    </row>
    <row r="156" spans="2:9">
      <c r="B156" s="245" t="s">
        <v>223</v>
      </c>
      <c r="C156" s="69"/>
      <c r="D156" s="367" t="s">
        <v>132</v>
      </c>
      <c r="E156" s="199" t="s">
        <v>244</v>
      </c>
      <c r="F156" s="379"/>
      <c r="G156" s="338">
        <f>G157</f>
        <v>20</v>
      </c>
      <c r="H156" s="338">
        <f>H157</f>
        <v>0</v>
      </c>
      <c r="I156" s="338">
        <f>I157</f>
        <v>0</v>
      </c>
    </row>
    <row r="157" spans="2:9" s="85" customFormat="1">
      <c r="B157" s="245" t="s">
        <v>223</v>
      </c>
      <c r="C157" s="87"/>
      <c r="D157" s="192" t="s">
        <v>132</v>
      </c>
      <c r="E157" s="199" t="s">
        <v>245</v>
      </c>
      <c r="F157" s="380"/>
      <c r="G157" s="315">
        <f>SUM(G158)</f>
        <v>20</v>
      </c>
      <c r="H157" s="338">
        <f t="shared" si="42"/>
        <v>0</v>
      </c>
      <c r="I157" s="315">
        <f t="shared" ref="I157" si="62">SUM(I158)</f>
        <v>0</v>
      </c>
    </row>
    <row r="158" spans="2:9" s="85" customFormat="1" ht="22.8">
      <c r="B158" s="247" t="s">
        <v>364</v>
      </c>
      <c r="C158" s="87"/>
      <c r="D158" s="192" t="s">
        <v>132</v>
      </c>
      <c r="E158" s="200" t="s">
        <v>313</v>
      </c>
      <c r="F158" s="380"/>
      <c r="G158" s="315">
        <f t="shared" ref="G158" si="63">SUM(G159)</f>
        <v>20</v>
      </c>
      <c r="H158" s="338">
        <f t="shared" si="42"/>
        <v>0</v>
      </c>
      <c r="I158" s="315">
        <f t="shared" ref="I158" si="64">SUM(I159)</f>
        <v>0</v>
      </c>
    </row>
    <row r="159" spans="2:9" s="85" customFormat="1" ht="22.8">
      <c r="B159" s="247" t="s">
        <v>346</v>
      </c>
      <c r="C159" s="87"/>
      <c r="D159" s="192" t="s">
        <v>132</v>
      </c>
      <c r="E159" s="200" t="s">
        <v>313</v>
      </c>
      <c r="F159" s="380"/>
      <c r="G159" s="315">
        <f t="shared" ref="G159" si="65">SUM(G160)</f>
        <v>20</v>
      </c>
      <c r="H159" s="338">
        <f t="shared" si="42"/>
        <v>0</v>
      </c>
      <c r="I159" s="315">
        <f t="shared" ref="I159" si="66">SUM(I160)</f>
        <v>0</v>
      </c>
    </row>
    <row r="160" spans="2:9" s="123" customFormat="1" ht="12">
      <c r="B160" s="248" t="s">
        <v>347</v>
      </c>
      <c r="C160" s="122"/>
      <c r="D160" s="194" t="s">
        <v>132</v>
      </c>
      <c r="E160" s="201" t="s">
        <v>313</v>
      </c>
      <c r="F160" s="274">
        <v>200</v>
      </c>
      <c r="G160" s="275">
        <v>20</v>
      </c>
      <c r="H160" s="276">
        <v>0</v>
      </c>
      <c r="I160" s="275">
        <v>0</v>
      </c>
    </row>
    <row r="161" spans="2:10">
      <c r="B161" s="262" t="s">
        <v>133</v>
      </c>
      <c r="C161" s="70"/>
      <c r="D161" s="371" t="s">
        <v>134</v>
      </c>
      <c r="F161" s="381"/>
      <c r="G161" s="341">
        <f>SUM(G162+G168+G174+G180+G186+G192)</f>
        <v>1694.21</v>
      </c>
      <c r="H161" s="341">
        <f>SUM(H162+H168+H174+H180+H186+H192)</f>
        <v>1126</v>
      </c>
      <c r="I161" s="341">
        <f>SUM(I162+I168+I174+I180+I186+I192)</f>
        <v>1626</v>
      </c>
    </row>
    <row r="162" spans="2:10">
      <c r="B162" s="249" t="s">
        <v>133</v>
      </c>
      <c r="C162" s="69"/>
      <c r="D162" s="370" t="s">
        <v>134</v>
      </c>
      <c r="E162" s="199" t="s">
        <v>311</v>
      </c>
      <c r="F162" s="379"/>
      <c r="G162" s="338">
        <f>SUM(G163)</f>
        <v>40</v>
      </c>
      <c r="H162" s="338">
        <f>SUM(H163)</f>
        <v>126</v>
      </c>
      <c r="I162" s="338">
        <f>SUM(I163)</f>
        <v>126</v>
      </c>
    </row>
    <row r="163" spans="2:10">
      <c r="B163" s="247" t="s">
        <v>366</v>
      </c>
      <c r="C163" s="118"/>
      <c r="D163" s="370" t="s">
        <v>134</v>
      </c>
      <c r="E163" s="199" t="s">
        <v>318</v>
      </c>
      <c r="F163" s="391"/>
      <c r="G163" s="318">
        <f>G164</f>
        <v>40</v>
      </c>
      <c r="H163" s="318">
        <f>H164</f>
        <v>126</v>
      </c>
      <c r="I163" s="318">
        <f>I164</f>
        <v>126</v>
      </c>
    </row>
    <row r="164" spans="2:10" ht="34.200000000000003">
      <c r="B164" s="247" t="s">
        <v>367</v>
      </c>
      <c r="C164" s="69"/>
      <c r="D164" s="367" t="s">
        <v>134</v>
      </c>
      <c r="E164" s="199" t="s">
        <v>183</v>
      </c>
      <c r="F164" s="379"/>
      <c r="G164" s="338">
        <f t="shared" ref="G164:I166" si="67">SUM(G165)</f>
        <v>40</v>
      </c>
      <c r="H164" s="338">
        <f t="shared" si="42"/>
        <v>126</v>
      </c>
      <c r="I164" s="338">
        <f t="shared" si="67"/>
        <v>126</v>
      </c>
    </row>
    <row r="165" spans="2:10" s="85" customFormat="1" ht="68.400000000000006">
      <c r="B165" s="247" t="s">
        <v>368</v>
      </c>
      <c r="C165" s="87"/>
      <c r="D165" s="192" t="s">
        <v>134</v>
      </c>
      <c r="E165" s="200" t="s">
        <v>184</v>
      </c>
      <c r="F165" s="380"/>
      <c r="G165" s="315">
        <f>SUM(G166)</f>
        <v>40</v>
      </c>
      <c r="H165" s="338">
        <f t="shared" si="42"/>
        <v>126</v>
      </c>
      <c r="I165" s="315">
        <f t="shared" si="67"/>
        <v>126</v>
      </c>
    </row>
    <row r="166" spans="2:10" s="85" customFormat="1" ht="22.8">
      <c r="B166" s="247" t="s">
        <v>346</v>
      </c>
      <c r="C166" s="87"/>
      <c r="D166" s="192" t="s">
        <v>134</v>
      </c>
      <c r="E166" s="200" t="s">
        <v>184</v>
      </c>
      <c r="F166" s="380"/>
      <c r="G166" s="315">
        <f t="shared" si="67"/>
        <v>40</v>
      </c>
      <c r="H166" s="338">
        <f t="shared" si="42"/>
        <v>126</v>
      </c>
      <c r="I166" s="315">
        <f t="shared" si="67"/>
        <v>126</v>
      </c>
    </row>
    <row r="167" spans="2:10" ht="36">
      <c r="B167" s="248" t="s">
        <v>369</v>
      </c>
      <c r="C167" s="93"/>
      <c r="D167" s="194" t="s">
        <v>134</v>
      </c>
      <c r="E167" s="201" t="s">
        <v>184</v>
      </c>
      <c r="F167" s="274">
        <v>200</v>
      </c>
      <c r="G167" s="275">
        <v>40</v>
      </c>
      <c r="H167" s="276">
        <v>126</v>
      </c>
      <c r="I167" s="275">
        <v>126</v>
      </c>
    </row>
    <row r="168" spans="2:10" ht="81">
      <c r="B168" s="249" t="s">
        <v>295</v>
      </c>
      <c r="C168" s="69"/>
      <c r="D168" s="370" t="s">
        <v>134</v>
      </c>
      <c r="E168" s="199" t="s">
        <v>186</v>
      </c>
      <c r="F168" s="379"/>
      <c r="G168" s="338">
        <f t="shared" ref="G168:I172" si="68">SUM(G169)</f>
        <v>0</v>
      </c>
      <c r="H168" s="338">
        <f t="shared" si="42"/>
        <v>0</v>
      </c>
      <c r="I168" s="338">
        <f t="shared" si="68"/>
        <v>0</v>
      </c>
    </row>
    <row r="169" spans="2:10" s="85" customFormat="1">
      <c r="B169" s="247" t="s">
        <v>187</v>
      </c>
      <c r="C169" s="87"/>
      <c r="D169" s="370" t="s">
        <v>134</v>
      </c>
      <c r="E169" s="200" t="s">
        <v>188</v>
      </c>
      <c r="F169" s="380"/>
      <c r="G169" s="338">
        <f t="shared" si="68"/>
        <v>0</v>
      </c>
      <c r="H169" s="338">
        <f t="shared" si="42"/>
        <v>0</v>
      </c>
      <c r="I169" s="338">
        <f t="shared" si="68"/>
        <v>0</v>
      </c>
    </row>
    <row r="170" spans="2:10" s="85" customFormat="1" ht="34.200000000000003">
      <c r="B170" s="247" t="s">
        <v>189</v>
      </c>
      <c r="C170" s="87"/>
      <c r="D170" s="370" t="s">
        <v>134</v>
      </c>
      <c r="E170" s="200" t="s">
        <v>190</v>
      </c>
      <c r="F170" s="380"/>
      <c r="G170" s="338">
        <f t="shared" si="68"/>
        <v>0</v>
      </c>
      <c r="H170" s="338">
        <f t="shared" si="42"/>
        <v>0</v>
      </c>
      <c r="I170" s="338">
        <f t="shared" si="68"/>
        <v>0</v>
      </c>
    </row>
    <row r="171" spans="2:10" ht="34.200000000000003">
      <c r="B171" s="247" t="s">
        <v>370</v>
      </c>
      <c r="C171" s="69"/>
      <c r="D171" s="370" t="s">
        <v>134</v>
      </c>
      <c r="E171" s="200" t="s">
        <v>191</v>
      </c>
      <c r="F171" s="379"/>
      <c r="G171" s="338">
        <f>SUM(G172)</f>
        <v>0</v>
      </c>
      <c r="H171" s="338">
        <f t="shared" si="42"/>
        <v>0</v>
      </c>
      <c r="I171" s="338">
        <f t="shared" si="68"/>
        <v>0</v>
      </c>
    </row>
    <row r="172" spans="2:10" ht="22.8">
      <c r="B172" s="247" t="s">
        <v>346</v>
      </c>
      <c r="C172" s="93"/>
      <c r="D172" s="192" t="s">
        <v>134</v>
      </c>
      <c r="E172" s="200" t="s">
        <v>191</v>
      </c>
      <c r="F172" s="380"/>
      <c r="G172" s="315">
        <f t="shared" si="68"/>
        <v>0</v>
      </c>
      <c r="H172" s="338">
        <f t="shared" ref="H172:I241" si="69">H173</f>
        <v>0</v>
      </c>
      <c r="I172" s="315">
        <f t="shared" si="68"/>
        <v>0</v>
      </c>
    </row>
    <row r="173" spans="2:10" ht="24">
      <c r="B173" s="248" t="s">
        <v>371</v>
      </c>
      <c r="C173" s="93"/>
      <c r="D173" s="194" t="s">
        <v>134</v>
      </c>
      <c r="E173" s="201" t="s">
        <v>191</v>
      </c>
      <c r="F173" s="274"/>
      <c r="G173" s="275">
        <v>0</v>
      </c>
      <c r="H173" s="276">
        <v>0</v>
      </c>
      <c r="I173" s="275">
        <v>0</v>
      </c>
    </row>
    <row r="174" spans="2:10" ht="115.2">
      <c r="B174" s="245" t="s">
        <v>322</v>
      </c>
      <c r="C174" s="69"/>
      <c r="D174" s="370" t="s">
        <v>134</v>
      </c>
      <c r="E174" s="199" t="s">
        <v>319</v>
      </c>
      <c r="F174" s="379"/>
      <c r="G174" s="338">
        <f t="shared" ref="G174:I176" si="70">SUM(G175)</f>
        <v>20</v>
      </c>
      <c r="H174" s="338">
        <f t="shared" si="69"/>
        <v>0</v>
      </c>
      <c r="I174" s="338">
        <f t="shared" si="70"/>
        <v>0</v>
      </c>
      <c r="J174" s="97"/>
    </row>
    <row r="175" spans="2:10">
      <c r="B175" s="247" t="s">
        <v>365</v>
      </c>
      <c r="C175" s="69"/>
      <c r="D175" s="370" t="s">
        <v>134</v>
      </c>
      <c r="E175" s="199" t="s">
        <v>320</v>
      </c>
      <c r="F175" s="379"/>
      <c r="G175" s="338">
        <f t="shared" si="70"/>
        <v>20</v>
      </c>
      <c r="H175" s="338">
        <f t="shared" si="69"/>
        <v>0</v>
      </c>
      <c r="I175" s="338">
        <f t="shared" si="70"/>
        <v>0</v>
      </c>
    </row>
    <row r="176" spans="2:10" s="85" customFormat="1" ht="91.2">
      <c r="B176" s="246" t="s">
        <v>372</v>
      </c>
      <c r="C176" s="87"/>
      <c r="D176" s="192" t="s">
        <v>134</v>
      </c>
      <c r="E176" s="200" t="s">
        <v>321</v>
      </c>
      <c r="F176" s="380"/>
      <c r="G176" s="315">
        <f t="shared" si="70"/>
        <v>20</v>
      </c>
      <c r="H176" s="338">
        <f t="shared" si="69"/>
        <v>0</v>
      </c>
      <c r="I176" s="315">
        <v>0</v>
      </c>
      <c r="J176" s="97"/>
    </row>
    <row r="177" spans="2:9" s="88" customFormat="1" ht="103.8">
      <c r="B177" s="245" t="s">
        <v>373</v>
      </c>
      <c r="C177" s="87"/>
      <c r="D177" s="192" t="s">
        <v>134</v>
      </c>
      <c r="E177" s="200" t="s">
        <v>323</v>
      </c>
      <c r="F177" s="380"/>
      <c r="G177" s="315">
        <f>SUM(G178)</f>
        <v>20</v>
      </c>
      <c r="H177" s="338">
        <f t="shared" si="69"/>
        <v>0</v>
      </c>
      <c r="I177" s="315">
        <f t="shared" ref="I177:I178" si="71">SUM(I178)</f>
        <v>0</v>
      </c>
    </row>
    <row r="178" spans="2:9" s="88" customFormat="1" ht="22.8">
      <c r="B178" s="247" t="s">
        <v>346</v>
      </c>
      <c r="C178" s="87"/>
      <c r="D178" s="192" t="s">
        <v>134</v>
      </c>
      <c r="E178" s="200" t="s">
        <v>323</v>
      </c>
      <c r="F178" s="380"/>
      <c r="G178" s="315">
        <f>SUM(G179)</f>
        <v>20</v>
      </c>
      <c r="H178" s="338">
        <f t="shared" si="69"/>
        <v>0</v>
      </c>
      <c r="I178" s="315">
        <f t="shared" si="71"/>
        <v>0</v>
      </c>
    </row>
    <row r="179" spans="2:9" ht="24">
      <c r="B179" s="248" t="s">
        <v>374</v>
      </c>
      <c r="C179" s="93"/>
      <c r="D179" s="194" t="s">
        <v>134</v>
      </c>
      <c r="E179" s="201" t="s">
        <v>323</v>
      </c>
      <c r="F179" s="274">
        <v>200</v>
      </c>
      <c r="G179" s="275">
        <v>20</v>
      </c>
      <c r="H179" s="276">
        <v>0</v>
      </c>
      <c r="I179" s="275">
        <v>0</v>
      </c>
    </row>
    <row r="180" spans="2:9" ht="138">
      <c r="B180" s="263" t="s">
        <v>331</v>
      </c>
      <c r="C180" s="93"/>
      <c r="D180" s="370" t="s">
        <v>134</v>
      </c>
      <c r="E180" s="199" t="s">
        <v>314</v>
      </c>
      <c r="F180" s="389"/>
      <c r="G180" s="315">
        <f>G181</f>
        <v>34.21</v>
      </c>
      <c r="H180" s="338">
        <f t="shared" si="69"/>
        <v>0</v>
      </c>
      <c r="I180" s="392">
        <v>0</v>
      </c>
    </row>
    <row r="181" spans="2:9" ht="24">
      <c r="B181" s="245" t="s">
        <v>162</v>
      </c>
      <c r="C181" s="93"/>
      <c r="D181" s="370" t="s">
        <v>134</v>
      </c>
      <c r="E181" s="199" t="s">
        <v>315</v>
      </c>
      <c r="F181" s="379"/>
      <c r="G181" s="315">
        <f>G182</f>
        <v>34.21</v>
      </c>
      <c r="H181" s="338">
        <f t="shared" si="69"/>
        <v>0</v>
      </c>
      <c r="I181" s="341">
        <v>0</v>
      </c>
    </row>
    <row r="182" spans="2:9" ht="57">
      <c r="B182" s="247" t="s">
        <v>353</v>
      </c>
      <c r="C182" s="93"/>
      <c r="D182" s="367" t="s">
        <v>134</v>
      </c>
      <c r="E182" s="199" t="s">
        <v>316</v>
      </c>
      <c r="F182" s="379"/>
      <c r="G182" s="315">
        <f>G183</f>
        <v>34.21</v>
      </c>
      <c r="H182" s="338">
        <f t="shared" si="69"/>
        <v>0</v>
      </c>
      <c r="I182" s="341">
        <v>0</v>
      </c>
    </row>
    <row r="183" spans="2:9" ht="45.6">
      <c r="B183" s="247" t="s">
        <v>375</v>
      </c>
      <c r="C183" s="93"/>
      <c r="D183" s="192" t="s">
        <v>134</v>
      </c>
      <c r="E183" s="200" t="s">
        <v>317</v>
      </c>
      <c r="F183" s="380"/>
      <c r="G183" s="315">
        <f>G184</f>
        <v>34.21</v>
      </c>
      <c r="H183" s="338">
        <f t="shared" si="69"/>
        <v>0</v>
      </c>
      <c r="I183" s="315">
        <f t="shared" ref="I183:I184" si="72">I184</f>
        <v>0</v>
      </c>
    </row>
    <row r="184" spans="2:9" ht="22.8">
      <c r="B184" s="247" t="s">
        <v>346</v>
      </c>
      <c r="C184" s="93"/>
      <c r="D184" s="192" t="s">
        <v>134</v>
      </c>
      <c r="E184" s="200" t="s">
        <v>317</v>
      </c>
      <c r="F184" s="380"/>
      <c r="G184" s="315">
        <f>G185</f>
        <v>34.21</v>
      </c>
      <c r="H184" s="338">
        <f t="shared" si="69"/>
        <v>0</v>
      </c>
      <c r="I184" s="315">
        <f t="shared" si="72"/>
        <v>0</v>
      </c>
    </row>
    <row r="185" spans="2:9" ht="112.2" customHeight="1">
      <c r="B185" s="259" t="s">
        <v>445</v>
      </c>
      <c r="C185" s="93"/>
      <c r="D185" s="194" t="s">
        <v>134</v>
      </c>
      <c r="E185" s="201" t="s">
        <v>317</v>
      </c>
      <c r="F185" s="274">
        <v>200</v>
      </c>
      <c r="G185" s="327">
        <v>34.21</v>
      </c>
      <c r="H185" s="276">
        <v>0</v>
      </c>
      <c r="I185" s="327">
        <v>0</v>
      </c>
    </row>
    <row r="186" spans="2:9" ht="92.4">
      <c r="B186" s="265" t="s">
        <v>328</v>
      </c>
      <c r="C186" s="93"/>
      <c r="D186" s="192" t="s">
        <v>134</v>
      </c>
      <c r="E186" s="200" t="s">
        <v>325</v>
      </c>
      <c r="F186" s="274"/>
      <c r="G186" s="315">
        <f t="shared" ref="G186:G188" si="73">G187</f>
        <v>800</v>
      </c>
      <c r="H186" s="341">
        <f>H187</f>
        <v>1000</v>
      </c>
      <c r="I186" s="329">
        <f t="shared" ref="I186:I188" si="74">I187</f>
        <v>1500</v>
      </c>
    </row>
    <row r="187" spans="2:9" ht="24">
      <c r="B187" s="245" t="s">
        <v>162</v>
      </c>
      <c r="C187" s="93"/>
      <c r="D187" s="192" t="s">
        <v>134</v>
      </c>
      <c r="E187" s="200" t="s">
        <v>326</v>
      </c>
      <c r="F187" s="274"/>
      <c r="G187" s="315">
        <f t="shared" si="73"/>
        <v>800</v>
      </c>
      <c r="H187" s="341">
        <f t="shared" si="69"/>
        <v>1000</v>
      </c>
      <c r="I187" s="329">
        <f t="shared" si="74"/>
        <v>1500</v>
      </c>
    </row>
    <row r="188" spans="2:9" ht="92.4" customHeight="1">
      <c r="B188" s="246" t="s">
        <v>329</v>
      </c>
      <c r="C188" s="93"/>
      <c r="D188" s="192" t="s">
        <v>134</v>
      </c>
      <c r="E188" s="200" t="s">
        <v>327</v>
      </c>
      <c r="F188" s="274"/>
      <c r="G188" s="315">
        <f t="shared" si="73"/>
        <v>800</v>
      </c>
      <c r="H188" s="341">
        <f t="shared" si="69"/>
        <v>1000</v>
      </c>
      <c r="I188" s="329">
        <f t="shared" si="74"/>
        <v>1500</v>
      </c>
    </row>
    <row r="189" spans="2:9" ht="35.4">
      <c r="B189" s="245" t="s">
        <v>296</v>
      </c>
      <c r="C189" s="93"/>
      <c r="D189" s="192" t="s">
        <v>134</v>
      </c>
      <c r="E189" s="200" t="s">
        <v>324</v>
      </c>
      <c r="F189" s="274"/>
      <c r="G189" s="315">
        <f>G191</f>
        <v>800</v>
      </c>
      <c r="H189" s="341">
        <f>H191</f>
        <v>1000</v>
      </c>
      <c r="I189" s="329">
        <f t="shared" ref="I189" si="75">I191</f>
        <v>1500</v>
      </c>
    </row>
    <row r="190" spans="2:9" ht="22.8">
      <c r="B190" s="247" t="s">
        <v>346</v>
      </c>
      <c r="C190" s="93"/>
      <c r="D190" s="192" t="s">
        <v>134</v>
      </c>
      <c r="E190" s="200" t="s">
        <v>324</v>
      </c>
      <c r="F190" s="274"/>
      <c r="G190" s="315">
        <f>G191</f>
        <v>800</v>
      </c>
      <c r="H190" s="329">
        <f>H191</f>
        <v>1000</v>
      </c>
      <c r="I190" s="329">
        <f>I191</f>
        <v>1500</v>
      </c>
    </row>
    <row r="191" spans="2:9" ht="48">
      <c r="B191" s="259" t="s">
        <v>330</v>
      </c>
      <c r="C191" s="93"/>
      <c r="D191" s="194" t="s">
        <v>134</v>
      </c>
      <c r="E191" s="201" t="s">
        <v>324</v>
      </c>
      <c r="F191" s="274">
        <v>200</v>
      </c>
      <c r="G191" s="327">
        <v>800</v>
      </c>
      <c r="H191" s="328">
        <v>1000</v>
      </c>
      <c r="I191" s="327">
        <v>1500</v>
      </c>
    </row>
    <row r="192" spans="2:9" ht="46.8">
      <c r="B192" s="249" t="s">
        <v>280</v>
      </c>
      <c r="C192" s="70"/>
      <c r="D192" s="370" t="s">
        <v>134</v>
      </c>
      <c r="E192" s="330" t="s">
        <v>243</v>
      </c>
      <c r="F192" s="381"/>
      <c r="G192" s="341">
        <f>SUM(G193)</f>
        <v>800</v>
      </c>
      <c r="H192" s="338">
        <f t="shared" si="69"/>
        <v>0</v>
      </c>
      <c r="I192" s="341">
        <f t="shared" ref="G192:I196" si="76">SUM(I193)</f>
        <v>0</v>
      </c>
    </row>
    <row r="193" spans="2:9" s="90" customFormat="1">
      <c r="B193" s="245" t="s">
        <v>223</v>
      </c>
      <c r="C193" s="93"/>
      <c r="D193" s="192" t="s">
        <v>134</v>
      </c>
      <c r="E193" s="200" t="s">
        <v>244</v>
      </c>
      <c r="F193" s="380"/>
      <c r="G193" s="315">
        <f t="shared" si="76"/>
        <v>800</v>
      </c>
      <c r="H193" s="338">
        <f t="shared" si="69"/>
        <v>0</v>
      </c>
      <c r="I193" s="315">
        <f t="shared" si="76"/>
        <v>0</v>
      </c>
    </row>
    <row r="194" spans="2:9" s="90" customFormat="1">
      <c r="B194" s="245" t="s">
        <v>223</v>
      </c>
      <c r="C194" s="93"/>
      <c r="D194" s="192" t="s">
        <v>134</v>
      </c>
      <c r="E194" s="200" t="s">
        <v>245</v>
      </c>
      <c r="F194" s="380"/>
      <c r="G194" s="315">
        <f>SUM(G195)</f>
        <v>800</v>
      </c>
      <c r="H194" s="338">
        <f t="shared" si="69"/>
        <v>0</v>
      </c>
      <c r="I194" s="315">
        <f>SUM(I195)</f>
        <v>0</v>
      </c>
    </row>
    <row r="195" spans="2:9" s="90" customFormat="1" ht="35.4">
      <c r="B195" s="245" t="s">
        <v>296</v>
      </c>
      <c r="C195" s="93"/>
      <c r="D195" s="192" t="s">
        <v>134</v>
      </c>
      <c r="E195" s="200" t="s">
        <v>253</v>
      </c>
      <c r="F195" s="380"/>
      <c r="G195" s="315">
        <f>SUM(G196)</f>
        <v>800</v>
      </c>
      <c r="H195" s="338">
        <f t="shared" si="69"/>
        <v>0</v>
      </c>
      <c r="I195" s="315">
        <f t="shared" si="76"/>
        <v>0</v>
      </c>
    </row>
    <row r="196" spans="2:9" s="90" customFormat="1" ht="22.8">
      <c r="B196" s="247" t="s">
        <v>346</v>
      </c>
      <c r="C196" s="93"/>
      <c r="D196" s="370" t="s">
        <v>134</v>
      </c>
      <c r="E196" s="199" t="s">
        <v>253</v>
      </c>
      <c r="F196" s="380"/>
      <c r="G196" s="315">
        <f>SUM(G197)</f>
        <v>800</v>
      </c>
      <c r="H196" s="338">
        <f t="shared" si="69"/>
        <v>0</v>
      </c>
      <c r="I196" s="315">
        <f t="shared" si="76"/>
        <v>0</v>
      </c>
    </row>
    <row r="197" spans="2:9">
      <c r="B197" s="248" t="s">
        <v>347</v>
      </c>
      <c r="C197" s="93"/>
      <c r="D197" s="194" t="s">
        <v>134</v>
      </c>
      <c r="E197" s="201" t="s">
        <v>253</v>
      </c>
      <c r="F197" s="274">
        <v>200</v>
      </c>
      <c r="G197" s="275">
        <v>800</v>
      </c>
      <c r="H197" s="276">
        <v>0</v>
      </c>
      <c r="I197" s="276">
        <v>0</v>
      </c>
    </row>
    <row r="198" spans="2:9">
      <c r="B198" s="266" t="s">
        <v>299</v>
      </c>
      <c r="C198" s="93"/>
      <c r="D198" s="192" t="s">
        <v>138</v>
      </c>
      <c r="F198" s="380"/>
      <c r="G198" s="315">
        <v>0</v>
      </c>
      <c r="H198" s="338">
        <f>H200</f>
        <v>0</v>
      </c>
      <c r="I198" s="315">
        <v>0</v>
      </c>
    </row>
    <row r="199" spans="2:9">
      <c r="B199" s="245" t="s">
        <v>299</v>
      </c>
      <c r="C199" s="93"/>
      <c r="D199" s="372" t="s">
        <v>138</v>
      </c>
      <c r="E199" s="200" t="s">
        <v>311</v>
      </c>
      <c r="F199" s="380"/>
      <c r="G199" s="315">
        <f>G200</f>
        <v>0</v>
      </c>
      <c r="H199" s="315">
        <f>H200</f>
        <v>0</v>
      </c>
      <c r="I199" s="315">
        <f>I200</f>
        <v>0</v>
      </c>
    </row>
    <row r="200" spans="2:9" s="85" customFormat="1" ht="68.400000000000006">
      <c r="B200" s="267" t="s">
        <v>376</v>
      </c>
      <c r="C200" s="87"/>
      <c r="D200" s="192" t="s">
        <v>138</v>
      </c>
      <c r="E200" s="200" t="s">
        <v>199</v>
      </c>
      <c r="F200" s="380"/>
      <c r="G200" s="315">
        <v>0</v>
      </c>
      <c r="H200" s="338">
        <f t="shared" si="69"/>
        <v>0</v>
      </c>
      <c r="I200" s="315">
        <v>0</v>
      </c>
    </row>
    <row r="201" spans="2:9" s="85" customFormat="1" ht="22.8">
      <c r="B201" s="268" t="s">
        <v>162</v>
      </c>
      <c r="C201" s="87"/>
      <c r="D201" s="192" t="s">
        <v>138</v>
      </c>
      <c r="E201" s="200" t="s">
        <v>335</v>
      </c>
      <c r="F201" s="380"/>
      <c r="G201" s="315">
        <v>0</v>
      </c>
      <c r="H201" s="338">
        <f t="shared" si="69"/>
        <v>0</v>
      </c>
      <c r="I201" s="315">
        <v>0</v>
      </c>
    </row>
    <row r="202" spans="2:9" s="85" customFormat="1" ht="79.8">
      <c r="B202" s="267" t="s">
        <v>377</v>
      </c>
      <c r="C202" s="87"/>
      <c r="D202" s="192" t="s">
        <v>138</v>
      </c>
      <c r="E202" s="192" t="s">
        <v>200</v>
      </c>
      <c r="F202" s="380"/>
      <c r="G202" s="326">
        <f t="shared" ref="G202:I204" si="77">G203</f>
        <v>0</v>
      </c>
      <c r="H202" s="326">
        <f t="shared" si="77"/>
        <v>0</v>
      </c>
      <c r="I202" s="326">
        <f t="shared" si="77"/>
        <v>0</v>
      </c>
    </row>
    <row r="203" spans="2:9" s="85" customFormat="1" ht="36" customHeight="1">
      <c r="B203" s="289" t="s">
        <v>300</v>
      </c>
      <c r="C203" s="114"/>
      <c r="D203" s="192" t="s">
        <v>138</v>
      </c>
      <c r="E203" s="192" t="s">
        <v>301</v>
      </c>
      <c r="F203" s="387"/>
      <c r="G203" s="326">
        <f t="shared" si="77"/>
        <v>0</v>
      </c>
      <c r="H203" s="326">
        <f t="shared" si="77"/>
        <v>0</v>
      </c>
      <c r="I203" s="326">
        <f t="shared" si="77"/>
        <v>0</v>
      </c>
    </row>
    <row r="204" spans="2:9" s="85" customFormat="1" ht="22.8">
      <c r="B204" s="247" t="s">
        <v>378</v>
      </c>
      <c r="C204" s="114"/>
      <c r="D204" s="192" t="s">
        <v>138</v>
      </c>
      <c r="E204" s="192" t="s">
        <v>301</v>
      </c>
      <c r="F204" s="387"/>
      <c r="G204" s="326">
        <f t="shared" si="77"/>
        <v>0</v>
      </c>
      <c r="H204" s="326">
        <f t="shared" si="77"/>
        <v>0</v>
      </c>
      <c r="I204" s="326">
        <f t="shared" si="77"/>
        <v>0</v>
      </c>
    </row>
    <row r="205" spans="2:9" ht="36">
      <c r="B205" s="248" t="s">
        <v>379</v>
      </c>
      <c r="C205" s="93"/>
      <c r="D205" s="194" t="s">
        <v>138</v>
      </c>
      <c r="E205" s="194" t="s">
        <v>301</v>
      </c>
      <c r="F205" s="274">
        <v>600</v>
      </c>
      <c r="G205" s="275">
        <v>0</v>
      </c>
      <c r="H205" s="276">
        <v>0</v>
      </c>
      <c r="I205" s="275">
        <v>0</v>
      </c>
    </row>
    <row r="206" spans="2:9" ht="24">
      <c r="B206" s="249" t="s">
        <v>139</v>
      </c>
      <c r="C206" s="70"/>
      <c r="D206" s="371" t="s">
        <v>140</v>
      </c>
      <c r="F206" s="381"/>
      <c r="G206" s="341">
        <f>G207</f>
        <v>242.7</v>
      </c>
      <c r="H206" s="338">
        <f t="shared" si="69"/>
        <v>500</v>
      </c>
      <c r="I206" s="341">
        <f t="shared" ref="I206" si="78">I207</f>
        <v>500</v>
      </c>
    </row>
    <row r="207" spans="2:9">
      <c r="B207" s="245" t="s">
        <v>297</v>
      </c>
      <c r="C207" s="69"/>
      <c r="D207" s="366" t="s">
        <v>142</v>
      </c>
      <c r="E207" s="199" t="s">
        <v>311</v>
      </c>
      <c r="F207" s="379"/>
      <c r="G207" s="338">
        <f t="shared" ref="G207:I207" si="79">SUM(G208)</f>
        <v>242.7</v>
      </c>
      <c r="H207" s="338">
        <f t="shared" si="69"/>
        <v>500</v>
      </c>
      <c r="I207" s="338">
        <f t="shared" si="79"/>
        <v>500</v>
      </c>
    </row>
    <row r="208" spans="2:9" ht="81">
      <c r="B208" s="245" t="s">
        <v>298</v>
      </c>
      <c r="C208" s="69"/>
      <c r="D208" s="367" t="s">
        <v>142</v>
      </c>
      <c r="E208" s="199" t="s">
        <v>199</v>
      </c>
      <c r="F208" s="379"/>
      <c r="G208" s="315">
        <f t="shared" ref="G208:G209" si="80">G209</f>
        <v>242.7</v>
      </c>
      <c r="H208" s="338">
        <f t="shared" si="69"/>
        <v>500</v>
      </c>
      <c r="I208" s="338">
        <f t="shared" si="69"/>
        <v>500</v>
      </c>
    </row>
    <row r="209" spans="2:9" ht="24">
      <c r="B209" s="249" t="s">
        <v>162</v>
      </c>
      <c r="C209" s="72"/>
      <c r="D209" s="367" t="s">
        <v>142</v>
      </c>
      <c r="E209" s="199" t="s">
        <v>335</v>
      </c>
      <c r="F209" s="393"/>
      <c r="G209" s="315">
        <f t="shared" si="80"/>
        <v>242.7</v>
      </c>
      <c r="H209" s="338">
        <f t="shared" si="69"/>
        <v>500</v>
      </c>
      <c r="I209" s="338">
        <f t="shared" si="69"/>
        <v>500</v>
      </c>
    </row>
    <row r="210" spans="2:9" s="85" customFormat="1" ht="79.8">
      <c r="B210" s="247" t="s">
        <v>377</v>
      </c>
      <c r="C210" s="87" t="s">
        <v>282</v>
      </c>
      <c r="D210" s="192" t="s">
        <v>142</v>
      </c>
      <c r="E210" s="330" t="s">
        <v>200</v>
      </c>
      <c r="F210" s="380">
        <v>600</v>
      </c>
      <c r="G210" s="315">
        <f>G211</f>
        <v>242.7</v>
      </c>
      <c r="H210" s="338">
        <f t="shared" si="69"/>
        <v>500</v>
      </c>
      <c r="I210" s="338">
        <f t="shared" si="69"/>
        <v>500</v>
      </c>
    </row>
    <row r="211" spans="2:9" s="85" customFormat="1" ht="125.4">
      <c r="B211" s="247" t="s">
        <v>380</v>
      </c>
      <c r="C211" s="87"/>
      <c r="D211" s="192" t="s">
        <v>142</v>
      </c>
      <c r="E211" s="200" t="s">
        <v>202</v>
      </c>
      <c r="F211" s="380"/>
      <c r="G211" s="315">
        <f>G212</f>
        <v>242.7</v>
      </c>
      <c r="H211" s="315">
        <f>H212</f>
        <v>500</v>
      </c>
      <c r="I211" s="315">
        <f>I212</f>
        <v>500</v>
      </c>
    </row>
    <row r="212" spans="2:9" s="85" customFormat="1" ht="79.8" customHeight="1">
      <c r="B212" s="254" t="s">
        <v>381</v>
      </c>
      <c r="C212" s="87"/>
      <c r="D212" s="192" t="s">
        <v>142</v>
      </c>
      <c r="E212" s="200" t="s">
        <v>202</v>
      </c>
      <c r="F212" s="380"/>
      <c r="G212" s="315">
        <f>G213</f>
        <v>242.7</v>
      </c>
      <c r="H212" s="315">
        <f>H213</f>
        <v>500</v>
      </c>
      <c r="I212" s="315">
        <f>I213</f>
        <v>500</v>
      </c>
    </row>
    <row r="213" spans="2:9" ht="48">
      <c r="B213" s="248" t="s">
        <v>382</v>
      </c>
      <c r="C213" s="93"/>
      <c r="D213" s="194" t="s">
        <v>142</v>
      </c>
      <c r="E213" s="201" t="s">
        <v>202</v>
      </c>
      <c r="F213" s="274">
        <v>600</v>
      </c>
      <c r="G213" s="275">
        <v>242.7</v>
      </c>
      <c r="H213" s="276">
        <v>500</v>
      </c>
      <c r="I213" s="276">
        <v>500</v>
      </c>
    </row>
    <row r="214" spans="2:9" ht="26.4">
      <c r="B214" s="252" t="s">
        <v>143</v>
      </c>
      <c r="C214" s="93"/>
      <c r="D214" s="192" t="s">
        <v>146</v>
      </c>
      <c r="E214" s="200"/>
      <c r="F214" s="274"/>
      <c r="G214" s="346">
        <f t="shared" ref="G214:I217" si="81">SUM(G215)</f>
        <v>1573.26</v>
      </c>
      <c r="H214" s="346">
        <f t="shared" si="81"/>
        <v>1573.26</v>
      </c>
      <c r="I214" s="346">
        <f t="shared" si="81"/>
        <v>1573.26</v>
      </c>
    </row>
    <row r="215" spans="2:9">
      <c r="B215" s="247" t="s">
        <v>145</v>
      </c>
      <c r="C215" s="93"/>
      <c r="D215" s="192" t="s">
        <v>146</v>
      </c>
      <c r="E215" s="199" t="s">
        <v>311</v>
      </c>
      <c r="F215" s="380"/>
      <c r="G215" s="346">
        <f t="shared" si="81"/>
        <v>1573.26</v>
      </c>
      <c r="H215" s="338">
        <f t="shared" si="69"/>
        <v>1573.26</v>
      </c>
      <c r="I215" s="346">
        <f t="shared" ref="I215:I217" si="82">SUM(I216)</f>
        <v>1573.26</v>
      </c>
    </row>
    <row r="216" spans="2:9" ht="34.200000000000003">
      <c r="B216" s="247" t="s">
        <v>249</v>
      </c>
      <c r="C216" s="93"/>
      <c r="D216" s="367">
        <v>1001</v>
      </c>
      <c r="E216" s="199" t="s">
        <v>243</v>
      </c>
      <c r="F216" s="274"/>
      <c r="G216" s="346">
        <f t="shared" si="81"/>
        <v>1573.26</v>
      </c>
      <c r="H216" s="338">
        <f t="shared" si="69"/>
        <v>1573.26</v>
      </c>
      <c r="I216" s="346">
        <f t="shared" si="82"/>
        <v>1573.26</v>
      </c>
    </row>
    <row r="217" spans="2:9">
      <c r="B217" s="245" t="s">
        <v>223</v>
      </c>
      <c r="C217" s="93"/>
      <c r="D217" s="367">
        <v>1001</v>
      </c>
      <c r="E217" s="199" t="s">
        <v>244</v>
      </c>
      <c r="F217" s="274"/>
      <c r="G217" s="346">
        <f t="shared" si="81"/>
        <v>1573.26</v>
      </c>
      <c r="H217" s="338">
        <f t="shared" si="69"/>
        <v>1573.26</v>
      </c>
      <c r="I217" s="346">
        <f t="shared" si="82"/>
        <v>1573.26</v>
      </c>
    </row>
    <row r="218" spans="2:9">
      <c r="B218" s="245" t="s">
        <v>223</v>
      </c>
      <c r="C218" s="69"/>
      <c r="D218" s="367">
        <v>1001</v>
      </c>
      <c r="E218" s="199" t="s">
        <v>245</v>
      </c>
      <c r="F218" s="379"/>
      <c r="G218" s="346">
        <f>SUM(G219)</f>
        <v>1573.26</v>
      </c>
      <c r="H218" s="338">
        <f t="shared" si="69"/>
        <v>1573.26</v>
      </c>
      <c r="I218" s="346">
        <f t="shared" ref="I218" si="83">SUM(I219)</f>
        <v>1573.26</v>
      </c>
    </row>
    <row r="219" spans="2:9" s="85" customFormat="1" ht="24">
      <c r="B219" s="245" t="s">
        <v>254</v>
      </c>
      <c r="C219" s="87"/>
      <c r="D219" s="192">
        <v>1001</v>
      </c>
      <c r="E219" s="200" t="s">
        <v>255</v>
      </c>
      <c r="F219" s="394"/>
      <c r="G219" s="346">
        <f>SUM(G220)</f>
        <v>1573.26</v>
      </c>
      <c r="H219" s="346">
        <f>SUM(H220)</f>
        <v>1573.26</v>
      </c>
      <c r="I219" s="346">
        <f>SUM(I220)</f>
        <v>1573.26</v>
      </c>
    </row>
    <row r="220" spans="2:9" ht="22.8">
      <c r="B220" s="247" t="s">
        <v>383</v>
      </c>
      <c r="C220" s="93"/>
      <c r="D220" s="192">
        <v>1001</v>
      </c>
      <c r="E220" s="200" t="s">
        <v>255</v>
      </c>
      <c r="G220" s="346">
        <f>SUM(G221)</f>
        <v>1573.26</v>
      </c>
      <c r="H220" s="346">
        <f>SUM(H221)</f>
        <v>1573.26</v>
      </c>
      <c r="I220" s="346">
        <f>SUM(I221)</f>
        <v>1573.26</v>
      </c>
    </row>
    <row r="221" spans="2:9" ht="36">
      <c r="B221" s="248" t="s">
        <v>384</v>
      </c>
      <c r="C221" s="69"/>
      <c r="D221" s="194">
        <v>1001</v>
      </c>
      <c r="E221" s="201" t="s">
        <v>255</v>
      </c>
      <c r="F221" s="395">
        <v>300</v>
      </c>
      <c r="G221" s="347">
        <v>1573.26</v>
      </c>
      <c r="H221" s="347">
        <v>1573.26</v>
      </c>
      <c r="I221" s="347">
        <v>1573.26</v>
      </c>
    </row>
    <row r="222" spans="2:9">
      <c r="B222" s="247" t="s">
        <v>385</v>
      </c>
      <c r="C222" s="69"/>
      <c r="D222" s="367">
        <v>1004</v>
      </c>
      <c r="E222" s="199" t="s">
        <v>311</v>
      </c>
      <c r="F222" s="389"/>
      <c r="G222" s="345">
        <f>G223</f>
        <v>0</v>
      </c>
      <c r="H222" s="338">
        <f>H223</f>
        <v>0</v>
      </c>
      <c r="I222" s="345">
        <f>I223</f>
        <v>0</v>
      </c>
    </row>
    <row r="223" spans="2:9" ht="104.4" customHeight="1">
      <c r="B223" s="246" t="s">
        <v>209</v>
      </c>
      <c r="C223" s="93"/>
      <c r="D223" s="367">
        <v>1004</v>
      </c>
      <c r="E223" s="199" t="s">
        <v>208</v>
      </c>
      <c r="F223" s="389"/>
      <c r="G223" s="345">
        <f t="shared" ref="G223" si="84">G224</f>
        <v>0</v>
      </c>
      <c r="H223" s="338">
        <f t="shared" si="69"/>
        <v>0</v>
      </c>
      <c r="I223" s="345">
        <f t="shared" ref="I223" si="85">I224</f>
        <v>0</v>
      </c>
    </row>
    <row r="224" spans="2:9">
      <c r="B224" s="247" t="s">
        <v>366</v>
      </c>
      <c r="C224" s="69"/>
      <c r="D224" s="367">
        <v>1004</v>
      </c>
      <c r="E224" s="199" t="s">
        <v>210</v>
      </c>
      <c r="F224" s="389"/>
      <c r="G224" s="345">
        <f>G225</f>
        <v>0</v>
      </c>
      <c r="H224" s="338">
        <f t="shared" si="69"/>
        <v>0</v>
      </c>
      <c r="I224" s="345">
        <f t="shared" ref="I224" si="86">I225</f>
        <v>0</v>
      </c>
    </row>
    <row r="225" spans="2:9" s="85" customFormat="1" ht="57">
      <c r="B225" s="247" t="s">
        <v>386</v>
      </c>
      <c r="C225" s="87"/>
      <c r="D225" s="192">
        <v>1004</v>
      </c>
      <c r="E225" s="200" t="s">
        <v>211</v>
      </c>
      <c r="F225" s="380"/>
      <c r="G225" s="315">
        <f>SUM(G226)</f>
        <v>0</v>
      </c>
      <c r="H225" s="338">
        <f t="shared" si="69"/>
        <v>0</v>
      </c>
      <c r="I225" s="315">
        <f t="shared" ref="I225:I226" si="87">SUM(I226)</f>
        <v>0</v>
      </c>
    </row>
    <row r="226" spans="2:9" s="91" customFormat="1" ht="34.200000000000003">
      <c r="B226" s="256" t="s">
        <v>212</v>
      </c>
      <c r="C226" s="96"/>
      <c r="D226" s="192">
        <v>1004</v>
      </c>
      <c r="E226" s="200" t="s">
        <v>213</v>
      </c>
      <c r="F226" s="394"/>
      <c r="G226" s="346">
        <f>SUM(G227)</f>
        <v>0</v>
      </c>
      <c r="H226" s="345">
        <f t="shared" si="69"/>
        <v>0</v>
      </c>
      <c r="I226" s="346">
        <f t="shared" si="87"/>
        <v>0</v>
      </c>
    </row>
    <row r="227" spans="2:9" ht="24">
      <c r="B227" s="245" t="s">
        <v>214</v>
      </c>
      <c r="C227" s="93"/>
      <c r="D227" s="192">
        <v>1004</v>
      </c>
      <c r="E227" s="200" t="s">
        <v>213</v>
      </c>
      <c r="G227" s="315">
        <f>G228</f>
        <v>0</v>
      </c>
      <c r="H227" s="315">
        <f>H228</f>
        <v>0</v>
      </c>
      <c r="I227" s="315">
        <f>I228</f>
        <v>0</v>
      </c>
    </row>
    <row r="228" spans="2:9" ht="36">
      <c r="B228" s="248" t="s">
        <v>369</v>
      </c>
      <c r="C228" s="93"/>
      <c r="D228" s="194" t="s">
        <v>148</v>
      </c>
      <c r="E228" s="201" t="s">
        <v>213</v>
      </c>
      <c r="F228" s="274">
        <v>300</v>
      </c>
      <c r="G228" s="275">
        <v>0</v>
      </c>
      <c r="H228" s="276">
        <v>0</v>
      </c>
      <c r="I228" s="276">
        <v>0</v>
      </c>
    </row>
    <row r="229" spans="2:9" ht="24">
      <c r="B229" s="245" t="s">
        <v>149</v>
      </c>
      <c r="C229" s="69"/>
      <c r="D229" s="366" t="s">
        <v>152</v>
      </c>
      <c r="F229" s="379"/>
      <c r="G229" s="338">
        <f t="shared" ref="G229:I241" si="88">SUM(G230)</f>
        <v>1513.16</v>
      </c>
      <c r="H229" s="338">
        <f>H230</f>
        <v>1000</v>
      </c>
      <c r="I229" s="338">
        <f t="shared" si="88"/>
        <v>1000</v>
      </c>
    </row>
    <row r="230" spans="2:9">
      <c r="B230" s="245" t="s">
        <v>151</v>
      </c>
      <c r="C230" s="69"/>
      <c r="D230" s="366">
        <v>1101</v>
      </c>
      <c r="E230" s="199" t="s">
        <v>311</v>
      </c>
      <c r="F230" s="379"/>
      <c r="G230" s="338">
        <f>SUM(G231+G237)</f>
        <v>1513.16</v>
      </c>
      <c r="H230" s="338">
        <f t="shared" si="69"/>
        <v>1000</v>
      </c>
      <c r="I230" s="338">
        <f t="shared" ref="I230" si="89">SUM(I231+I237)</f>
        <v>1000</v>
      </c>
    </row>
    <row r="231" spans="2:9" s="85" customFormat="1" ht="34.200000000000003">
      <c r="B231" s="247" t="s">
        <v>249</v>
      </c>
      <c r="C231" s="87"/>
      <c r="D231" s="192">
        <v>1101</v>
      </c>
      <c r="E231" s="199" t="s">
        <v>243</v>
      </c>
      <c r="F231" s="380"/>
      <c r="G231" s="315">
        <f>SUM(G232)</f>
        <v>1500</v>
      </c>
      <c r="H231" s="338">
        <f t="shared" si="69"/>
        <v>1000</v>
      </c>
      <c r="I231" s="315">
        <f t="shared" si="88"/>
        <v>1000</v>
      </c>
    </row>
    <row r="232" spans="2:9" s="85" customFormat="1">
      <c r="B232" s="247" t="s">
        <v>223</v>
      </c>
      <c r="C232" s="87"/>
      <c r="D232" s="192">
        <v>1101</v>
      </c>
      <c r="E232" s="199" t="s">
        <v>244</v>
      </c>
      <c r="F232" s="380"/>
      <c r="G232" s="315">
        <f t="shared" si="88"/>
        <v>1500</v>
      </c>
      <c r="H232" s="338">
        <f t="shared" si="69"/>
        <v>1000</v>
      </c>
      <c r="I232" s="315">
        <f t="shared" si="88"/>
        <v>1000</v>
      </c>
    </row>
    <row r="233" spans="2:9" s="85" customFormat="1">
      <c r="B233" s="247" t="s">
        <v>223</v>
      </c>
      <c r="C233" s="87"/>
      <c r="D233" s="192">
        <v>1101</v>
      </c>
      <c r="E233" s="199" t="s">
        <v>245</v>
      </c>
      <c r="F233" s="380"/>
      <c r="G233" s="315">
        <f>SUM(G235)</f>
        <v>1500</v>
      </c>
      <c r="H233" s="338">
        <f>H235</f>
        <v>1000</v>
      </c>
      <c r="I233" s="315">
        <f>SUM(I235)</f>
        <v>1000</v>
      </c>
    </row>
    <row r="234" spans="2:9" s="85" customFormat="1" ht="57">
      <c r="B234" s="247" t="s">
        <v>281</v>
      </c>
      <c r="C234" s="87"/>
      <c r="D234" s="192">
        <v>1101</v>
      </c>
      <c r="E234" s="199" t="s">
        <v>256</v>
      </c>
      <c r="F234" s="380"/>
      <c r="G234" s="315">
        <f>SUM(G235)</f>
        <v>1500</v>
      </c>
      <c r="H234" s="338">
        <f>H235</f>
        <v>1000</v>
      </c>
      <c r="I234" s="315">
        <f>SUM(I235)</f>
        <v>1000</v>
      </c>
    </row>
    <row r="235" spans="2:9" ht="81.599999999999994" customHeight="1">
      <c r="B235" s="254" t="s">
        <v>381</v>
      </c>
      <c r="C235" s="93"/>
      <c r="D235" s="192">
        <v>1101</v>
      </c>
      <c r="E235" s="199" t="s">
        <v>256</v>
      </c>
      <c r="G235" s="315">
        <f>SUM(G236)</f>
        <v>1500</v>
      </c>
      <c r="H235" s="338">
        <f>H236</f>
        <v>1000</v>
      </c>
      <c r="I235" s="315">
        <f>SUM(I236)</f>
        <v>1000</v>
      </c>
    </row>
    <row r="236" spans="2:9">
      <c r="B236" s="248" t="s">
        <v>387</v>
      </c>
      <c r="C236" s="93"/>
      <c r="D236" s="194" t="s">
        <v>152</v>
      </c>
      <c r="E236" s="207" t="s">
        <v>256</v>
      </c>
      <c r="F236" s="274">
        <v>600</v>
      </c>
      <c r="G236" s="275">
        <v>1500</v>
      </c>
      <c r="H236" s="276">
        <v>1000</v>
      </c>
      <c r="I236" s="275">
        <v>1000</v>
      </c>
    </row>
    <row r="237" spans="2:9" s="85" customFormat="1" ht="136.80000000000001">
      <c r="B237" s="256" t="s">
        <v>294</v>
      </c>
      <c r="C237" s="96"/>
      <c r="D237" s="192">
        <v>1101</v>
      </c>
      <c r="E237" s="200" t="s">
        <v>314</v>
      </c>
      <c r="F237" s="380"/>
      <c r="G237" s="315">
        <f t="shared" si="88"/>
        <v>13.16</v>
      </c>
      <c r="H237" s="338">
        <f t="shared" si="69"/>
        <v>0</v>
      </c>
      <c r="I237" s="315">
        <f t="shared" si="88"/>
        <v>0</v>
      </c>
    </row>
    <row r="238" spans="2:9" ht="24">
      <c r="B238" s="245" t="s">
        <v>162</v>
      </c>
      <c r="C238" s="93"/>
      <c r="D238" s="192">
        <v>1101</v>
      </c>
      <c r="E238" s="200" t="s">
        <v>315</v>
      </c>
      <c r="F238" s="380"/>
      <c r="G238" s="315">
        <f t="shared" si="88"/>
        <v>13.16</v>
      </c>
      <c r="H238" s="338">
        <f t="shared" si="69"/>
        <v>0</v>
      </c>
      <c r="I238" s="315">
        <f t="shared" si="88"/>
        <v>0</v>
      </c>
    </row>
    <row r="239" spans="2:9" s="85" customFormat="1" ht="57">
      <c r="B239" s="247" t="s">
        <v>353</v>
      </c>
      <c r="C239" s="87"/>
      <c r="D239" s="192">
        <v>1101</v>
      </c>
      <c r="E239" s="200" t="s">
        <v>316</v>
      </c>
      <c r="F239" s="380"/>
      <c r="G239" s="315">
        <f t="shared" si="88"/>
        <v>13.16</v>
      </c>
      <c r="H239" s="338">
        <f t="shared" si="69"/>
        <v>0</v>
      </c>
      <c r="I239" s="315">
        <f t="shared" si="88"/>
        <v>0</v>
      </c>
    </row>
    <row r="240" spans="2:9" ht="45.6">
      <c r="B240" s="247" t="s">
        <v>375</v>
      </c>
      <c r="C240" s="93"/>
      <c r="D240" s="192">
        <v>1101</v>
      </c>
      <c r="E240" s="200" t="s">
        <v>317</v>
      </c>
      <c r="F240" s="274"/>
      <c r="G240" s="315">
        <f t="shared" si="88"/>
        <v>13.16</v>
      </c>
      <c r="H240" s="338">
        <f t="shared" si="69"/>
        <v>0</v>
      </c>
      <c r="I240" s="315">
        <f t="shared" si="88"/>
        <v>0</v>
      </c>
    </row>
    <row r="241" spans="2:9" ht="22.8">
      <c r="B241" s="247" t="s">
        <v>346</v>
      </c>
      <c r="C241" s="93"/>
      <c r="D241" s="192">
        <v>1101</v>
      </c>
      <c r="E241" s="200" t="s">
        <v>317</v>
      </c>
      <c r="F241" s="380"/>
      <c r="G241" s="315">
        <f t="shared" si="88"/>
        <v>13.16</v>
      </c>
      <c r="H241" s="338">
        <f t="shared" si="69"/>
        <v>0</v>
      </c>
      <c r="I241" s="315">
        <f t="shared" si="88"/>
        <v>0</v>
      </c>
    </row>
    <row r="242" spans="2:9" ht="109.2" customHeight="1">
      <c r="B242" s="259" t="s">
        <v>444</v>
      </c>
      <c r="C242" s="93"/>
      <c r="D242" s="194">
        <v>1101</v>
      </c>
      <c r="E242" s="201" t="s">
        <v>317</v>
      </c>
      <c r="F242" s="274">
        <v>200</v>
      </c>
      <c r="G242" s="275">
        <v>13.16</v>
      </c>
      <c r="H242" s="276">
        <v>0</v>
      </c>
      <c r="I242" s="275">
        <v>0</v>
      </c>
    </row>
    <row r="243" spans="2:9">
      <c r="B243" s="264" t="s">
        <v>153</v>
      </c>
      <c r="C243" s="93"/>
      <c r="D243" s="364"/>
      <c r="F243" s="274"/>
      <c r="G243" s="275"/>
      <c r="H243" s="276">
        <v>425.5</v>
      </c>
      <c r="I243" s="275">
        <v>859</v>
      </c>
    </row>
    <row r="244" spans="2:9">
      <c r="B244" s="245" t="s">
        <v>154</v>
      </c>
      <c r="C244" s="69"/>
      <c r="D244" s="366"/>
      <c r="E244" s="375"/>
      <c r="F244" s="379"/>
      <c r="G244" s="338">
        <f>SUM(G14)</f>
        <v>18693.439999999999</v>
      </c>
      <c r="H244" s="338">
        <f>SUM(H14)</f>
        <v>17018.260000000002</v>
      </c>
      <c r="I244" s="338">
        <f t="shared" ref="I244" si="90">SUM(I14)</f>
        <v>17180.559999999998</v>
      </c>
    </row>
    <row r="245" spans="2:9">
      <c r="D245" s="363"/>
      <c r="E245" s="396"/>
    </row>
    <row r="252" spans="2:9">
      <c r="H252" s="397"/>
      <c r="I252" s="397"/>
    </row>
  </sheetData>
  <mergeCells count="8">
    <mergeCell ref="B8:I8"/>
    <mergeCell ref="B9:I9"/>
    <mergeCell ref="G2:I2"/>
    <mergeCell ref="G3:I3"/>
    <mergeCell ref="G6:I6"/>
    <mergeCell ref="G7:I7"/>
    <mergeCell ref="F4:I4"/>
    <mergeCell ref="E5:I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I21"/>
  <sheetViews>
    <sheetView topLeftCell="B1" workbookViewId="0">
      <selection activeCell="J10" sqref="J10"/>
    </sheetView>
  </sheetViews>
  <sheetFormatPr defaultRowHeight="14.4"/>
  <cols>
    <col min="1" max="1" width="3.33203125" customWidth="1"/>
    <col min="2" max="2" width="30" customWidth="1"/>
    <col min="3" max="3" width="46.109375" customWidth="1"/>
    <col min="4" max="4" width="14.44140625" customWidth="1"/>
    <col min="5" max="5" width="15.88671875" customWidth="1"/>
    <col min="6" max="6" width="15.109375" customWidth="1"/>
  </cols>
  <sheetData>
    <row r="1" spans="2:9" ht="70.8" customHeight="1">
      <c r="B1" s="243"/>
      <c r="C1" s="243"/>
      <c r="D1" s="243"/>
      <c r="E1" s="243"/>
      <c r="F1" s="243"/>
    </row>
    <row r="2" spans="2:9">
      <c r="B2" s="243"/>
      <c r="C2" s="243"/>
      <c r="D2" s="243"/>
      <c r="E2" s="472" t="s">
        <v>413</v>
      </c>
      <c r="F2" s="472"/>
    </row>
    <row r="3" spans="2:9">
      <c r="B3" s="243"/>
      <c r="C3" s="243"/>
      <c r="D3" s="243"/>
      <c r="E3" s="472" t="s">
        <v>436</v>
      </c>
      <c r="F3" s="472"/>
    </row>
    <row r="4" spans="2:9">
      <c r="B4" s="243"/>
      <c r="C4" s="243"/>
      <c r="D4" s="472" t="s">
        <v>414</v>
      </c>
      <c r="E4" s="472"/>
      <c r="F4" s="472"/>
    </row>
    <row r="5" spans="2:9">
      <c r="B5" s="243"/>
      <c r="C5" s="243"/>
      <c r="D5" s="243"/>
      <c r="E5" s="472" t="s">
        <v>427</v>
      </c>
      <c r="F5" s="472"/>
    </row>
    <row r="6" spans="2:9" ht="15.6">
      <c r="B6" s="142" t="s">
        <v>409</v>
      </c>
      <c r="C6" s="243"/>
      <c r="D6" s="243"/>
      <c r="E6" s="243"/>
      <c r="F6" s="243"/>
    </row>
    <row r="7" spans="2:9">
      <c r="B7" s="243"/>
      <c r="C7" s="243"/>
      <c r="D7" s="243"/>
      <c r="E7" s="243"/>
      <c r="F7" s="243"/>
    </row>
    <row r="8" spans="2:9" ht="13.2" customHeight="1">
      <c r="B8" s="412"/>
      <c r="C8" s="413" t="s">
        <v>415</v>
      </c>
      <c r="D8" s="243"/>
      <c r="E8" s="243"/>
      <c r="F8" s="243"/>
    </row>
    <row r="9" spans="2:9">
      <c r="B9" s="462" t="s">
        <v>416</v>
      </c>
      <c r="C9" s="462"/>
      <c r="D9" s="462"/>
      <c r="E9" s="462"/>
      <c r="F9" s="243"/>
    </row>
    <row r="10" spans="2:9">
      <c r="B10" s="462" t="s">
        <v>417</v>
      </c>
      <c r="C10" s="462"/>
      <c r="D10" s="462"/>
      <c r="E10" s="462"/>
      <c r="F10" s="243"/>
      <c r="H10" s="143"/>
    </row>
    <row r="11" spans="2:9">
      <c r="B11" s="462" t="s">
        <v>411</v>
      </c>
      <c r="C11" s="462"/>
      <c r="D11" s="462"/>
      <c r="E11" s="462"/>
      <c r="F11" s="243"/>
    </row>
    <row r="12" spans="2:9">
      <c r="B12" s="243"/>
      <c r="C12" s="243"/>
      <c r="D12" s="243"/>
      <c r="E12" s="243"/>
      <c r="F12" s="243"/>
    </row>
    <row r="13" spans="2:9" ht="25.8" customHeight="1">
      <c r="B13" s="466" t="s">
        <v>418</v>
      </c>
      <c r="C13" s="469" t="s">
        <v>419</v>
      </c>
      <c r="D13" s="414" t="s">
        <v>420</v>
      </c>
      <c r="E13" s="414" t="s">
        <v>420</v>
      </c>
      <c r="F13" s="414" t="s">
        <v>420</v>
      </c>
    </row>
    <row r="14" spans="2:9">
      <c r="B14" s="467"/>
      <c r="C14" s="470"/>
      <c r="D14" s="414" t="s">
        <v>421</v>
      </c>
      <c r="E14" s="414" t="s">
        <v>421</v>
      </c>
      <c r="F14" s="414" t="s">
        <v>421</v>
      </c>
      <c r="I14" s="144"/>
    </row>
    <row r="15" spans="2:9">
      <c r="B15" s="468"/>
      <c r="C15" s="471"/>
      <c r="D15" s="415">
        <v>2026</v>
      </c>
      <c r="E15" s="415">
        <v>2027</v>
      </c>
      <c r="F15" s="415">
        <v>2028</v>
      </c>
    </row>
    <row r="16" spans="2:9" ht="28.2">
      <c r="B16" s="414" t="s">
        <v>422</v>
      </c>
      <c r="C16" s="416" t="s">
        <v>423</v>
      </c>
      <c r="D16" s="417">
        <v>0</v>
      </c>
      <c r="E16" s="417">
        <v>0</v>
      </c>
      <c r="F16" s="417">
        <v>0</v>
      </c>
    </row>
    <row r="17" spans="2:6" ht="28.2">
      <c r="B17" s="414" t="s">
        <v>424</v>
      </c>
      <c r="C17" s="416" t="s">
        <v>92</v>
      </c>
      <c r="D17" s="418">
        <v>-18693.400000000001</v>
      </c>
      <c r="E17" s="418">
        <v>-17018.3</v>
      </c>
      <c r="F17" s="418">
        <v>-17180.599999999999</v>
      </c>
    </row>
    <row r="18" spans="2:6" ht="28.2">
      <c r="B18" s="414" t="s">
        <v>425</v>
      </c>
      <c r="C18" s="416" t="s">
        <v>94</v>
      </c>
      <c r="D18" s="418">
        <v>18693.400000000001</v>
      </c>
      <c r="E18" s="418">
        <v>17018.3</v>
      </c>
      <c r="F18" s="418">
        <v>17180.599999999999</v>
      </c>
    </row>
    <row r="19" spans="2:6">
      <c r="B19" s="419"/>
      <c r="C19" s="420" t="s">
        <v>426</v>
      </c>
      <c r="D19" s="417">
        <v>0</v>
      </c>
      <c r="E19" s="417">
        <v>0</v>
      </c>
      <c r="F19" s="417">
        <v>0</v>
      </c>
    </row>
    <row r="20" spans="2:6">
      <c r="B20" s="243"/>
      <c r="C20" s="243"/>
      <c r="D20" s="243"/>
      <c r="E20" s="243"/>
      <c r="F20" s="243"/>
    </row>
    <row r="21" spans="2:6">
      <c r="B21" s="243"/>
      <c r="C21" s="243"/>
      <c r="D21" s="243"/>
      <c r="E21" s="243"/>
      <c r="F21" s="243"/>
    </row>
  </sheetData>
  <mergeCells count="9">
    <mergeCell ref="B10:E10"/>
    <mergeCell ref="B11:E11"/>
    <mergeCell ref="B13:B15"/>
    <mergeCell ref="C13:C15"/>
    <mergeCell ref="E2:F2"/>
    <mergeCell ref="E3:F3"/>
    <mergeCell ref="D4:F4"/>
    <mergeCell ref="E5:F5"/>
    <mergeCell ref="B9:E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Прил2</vt:lpstr>
      <vt:lpstr>Прил 3</vt:lpstr>
      <vt:lpstr>Прил 5</vt:lpstr>
      <vt:lpstr>Прил 6</vt:lpstr>
      <vt:lpstr>Прил 7</vt:lpstr>
      <vt:lpstr>Прил 8</vt:lpstr>
      <vt:lpstr>Прил 9</vt:lpstr>
      <vt:lpstr>Прил 1</vt:lpstr>
      <vt:lpstr>'Прил 9'!_Hlk212642861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2025-11-13T09:54:42Z</cp:lastPrinted>
  <dcterms:created xsi:type="dcterms:W3CDTF">2025-11-06T12:53:30Z</dcterms:created>
  <dcterms:modified xsi:type="dcterms:W3CDTF">2025-11-13T09:55:07Z</dcterms:modified>
</cp:coreProperties>
</file>